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<sst xmlns="http://schemas.openxmlformats.org/spreadsheetml/2006/main" count="80" uniqueCount="75">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</sst>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10412.09</v>
          </cell>
        </row>
        <row r="14">
          <cell r="J14">
            <v>10524</v>
          </cell>
        </row>
        <row r="49">
          <cell r="M49">
            <v>1087.23</v>
          </cell>
        </row>
        <row r="50">
          <cell r="J50">
            <v>1092</v>
          </cell>
        </row>
        <row r="60">
          <cell r="O60">
            <v>6868.65</v>
          </cell>
        </row>
        <row r="61">
          <cell r="J61">
            <v>6883</v>
          </cell>
        </row>
        <row r="103">
          <cell r="N103">
            <v>2349.13</v>
          </cell>
        </row>
        <row r="104">
          <cell r="J104">
            <v>2383</v>
          </cell>
        </row>
        <row r="122">
          <cell r="N122">
            <v>480.65</v>
          </cell>
        </row>
        <row r="123">
          <cell r="J123">
            <v>491</v>
          </cell>
        </row>
      </sheetData>
      <sheetData sheetId="1">
        <row r="33">
          <cell r="Q33">
            <v>4731.56</v>
          </cell>
          <cell r="S33">
            <v>4703</v>
          </cell>
        </row>
        <row r="44">
          <cell r="Q44">
            <v>5458.96</v>
          </cell>
          <cell r="S44">
            <v>5416</v>
          </cell>
        </row>
        <row r="57">
          <cell r="Q57">
            <v>3521.1400000000003</v>
          </cell>
          <cell r="S57">
            <v>3499</v>
          </cell>
        </row>
      </sheetData>
      <sheetData sheetId="2">
        <row r="4">
          <cell r="Q4">
            <v>9256.26</v>
          </cell>
          <cell r="S4">
            <v>9370</v>
          </cell>
        </row>
        <row r="10">
          <cell r="Q10">
            <v>997.08</v>
          </cell>
          <cell r="S10">
            <v>1010</v>
          </cell>
        </row>
        <row r="20">
          <cell r="Q20">
            <v>1973.16</v>
          </cell>
          <cell r="S20">
            <v>2000</v>
          </cell>
        </row>
        <row r="79">
          <cell r="Q79">
            <v>55754.880000000005</v>
          </cell>
          <cell r="S79">
            <v>56330</v>
          </cell>
        </row>
      </sheetData>
      <sheetData sheetId="3">
        <row r="6">
          <cell r="B6">
            <v>15192.64</v>
          </cell>
          <cell r="I6">
            <v>15160.24</v>
          </cell>
        </row>
        <row r="7">
          <cell r="B7">
            <v>1079.17</v>
          </cell>
          <cell r="I7">
            <v>1080.08</v>
          </cell>
        </row>
        <row r="8">
          <cell r="B8">
            <v>1117.16</v>
          </cell>
          <cell r="I8">
            <v>1115.41</v>
          </cell>
        </row>
        <row r="10">
          <cell r="B10">
            <v>83.22</v>
          </cell>
          <cell r="I10">
            <v>82.78</v>
          </cell>
        </row>
        <row r="12">
          <cell r="B12">
            <v>74.0105</v>
          </cell>
          <cell r="I12">
            <v>73.59</v>
          </cell>
        </row>
        <row r="13">
          <cell r="B13">
            <v>2035</v>
          </cell>
          <cell r="I13">
            <v>2020</v>
          </cell>
        </row>
        <row r="14">
          <cell r="B14">
            <v>6227.61</v>
          </cell>
          <cell r="I14">
            <v>6140.97</v>
          </cell>
        </row>
        <row r="15">
          <cell r="B15">
            <v>20191.5</v>
          </cell>
          <cell r="I15">
            <v>19625</v>
          </cell>
        </row>
      </sheetData>
      <sheetData sheetId="4">
        <row r="18">
          <cell r="I18">
            <v>31.6503</v>
          </cell>
          <cell r="K18">
            <v>31.5474552957359</v>
          </cell>
        </row>
        <row r="19">
          <cell r="C19">
            <v>45.2893</v>
          </cell>
        </row>
        <row r="21">
          <cell r="C21">
            <v>44.9168</v>
          </cell>
        </row>
      </sheetData>
      <sheetData sheetId="5">
        <row r="2">
          <cell r="A2">
            <v>40025</v>
          </cell>
          <cell r="B2">
            <v>402</v>
          </cell>
        </row>
        <row r="3">
          <cell r="A3">
            <v>40018</v>
          </cell>
          <cell r="B3">
            <v>402.4</v>
          </cell>
        </row>
        <row r="4">
          <cell r="A4">
            <v>40011</v>
          </cell>
          <cell r="B4">
            <v>398.1</v>
          </cell>
        </row>
      </sheetData>
      <sheetData sheetId="7">
        <row r="8">
          <cell r="AA8">
            <v>12.49</v>
          </cell>
          <cell r="AB8">
            <v>13.13</v>
          </cell>
          <cell r="AE8">
            <v>9.72</v>
          </cell>
          <cell r="AF8">
            <v>9.75</v>
          </cell>
        </row>
      </sheetData>
      <sheetData sheetId="9">
        <row r="4">
          <cell r="F4">
            <v>425.9</v>
          </cell>
          <cell r="G4">
            <v>288.4</v>
          </cell>
        </row>
        <row r="5">
          <cell r="F5">
            <v>416.6</v>
          </cell>
          <cell r="G5">
            <v>277</v>
          </cell>
        </row>
      </sheetData>
      <sheetData sheetId="11">
        <row r="6">
          <cell r="G6" t="str">
            <v>328,750</v>
          </cell>
          <cell r="J6">
            <v>326.5</v>
          </cell>
        </row>
        <row r="7">
          <cell r="G7" t="str">
            <v>62,480</v>
          </cell>
          <cell r="J7">
            <v>62.43</v>
          </cell>
        </row>
        <row r="12">
          <cell r="L12">
            <v>6022.181706750001</v>
          </cell>
          <cell r="M12">
            <v>6051.458234250001</v>
          </cell>
        </row>
        <row r="15">
          <cell r="G15" t="str">
            <v>21,430</v>
          </cell>
          <cell r="J15">
            <v>20.81</v>
          </cell>
        </row>
        <row r="23">
          <cell r="G23" t="str">
            <v>70,880</v>
          </cell>
          <cell r="J23">
            <v>70.92999999999999</v>
          </cell>
        </row>
        <row r="31">
          <cell r="G31" t="str">
            <v>956,900</v>
          </cell>
          <cell r="J31">
            <v>959.5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40032</v>
      </c>
      <c r="F4" s="9">
        <f ca="1">TODAY()</f>
        <v>40035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'[1]инд-обновл'!I7</f>
        <v>1080.08</v>
      </c>
      <c r="F6" s="15">
        <f>'[1]инд-обновл'!B7</f>
        <v>1079.17</v>
      </c>
      <c r="G6" s="16">
        <f>IF(ISERROR(F6/E6-1),"н/д",F6/E6-1)</f>
        <v>-0.0008425301829493304</v>
      </c>
      <c r="H6" s="16">
        <f>IF(ISERROR(F6/D6-1),"н/д",F6/D6-1)</f>
        <v>0.024852801519468226</v>
      </c>
      <c r="I6" s="16">
        <f>IF(ISERROR(F6/C6-1),"н/д",F6/C6-1)</f>
        <v>0.7011144564069423</v>
      </c>
      <c r="J6" s="16">
        <f>IF(ISERROR(F6/B6-1),"н/д",F6/B6-1)</f>
        <v>-0.5318378218921357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'[1]инд-обновл'!I8</f>
        <v>1115.41</v>
      </c>
      <c r="F7" s="15">
        <f>'[1]инд-обновл'!B8</f>
        <v>1117.16</v>
      </c>
      <c r="G7" s="16">
        <f>IF(ISERROR(F7/E7-1),"н/д",F7/E7-1)</f>
        <v>0.0015689298105630023</v>
      </c>
      <c r="H7" s="16">
        <f>IF(ISERROR(F7/D7-1),"н/д",F7/D7-1)</f>
        <v>0.02964055299539181</v>
      </c>
      <c r="I7" s="16">
        <f>IF(ISERROR(F7/C7-1),"н/д",F7/C7-1)</f>
        <v>0.7460535775686912</v>
      </c>
      <c r="J7" s="16">
        <f>IF(ISERROR(F7/B7-1),"н/д",F7/B7-1)</f>
        <v>-0.41655351062274115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'[1]инд-обновл'!I10</f>
        <v>82.78</v>
      </c>
      <c r="F8" s="15">
        <f>'[1]инд-обновл'!B10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9256.26</v>
      </c>
      <c r="F10" s="15">
        <f>'[1]СевАм-индексы'!S4</f>
        <v>9370</v>
      </c>
      <c r="G10" s="16">
        <f aca="true" t="shared" si="0" ref="G10:G16">IF(ISERROR(F10/E10-1),"н/д",F10/E10-1)</f>
        <v>0.012287900296664045</v>
      </c>
      <c r="H10" s="16">
        <f aca="true" t="shared" si="1" ref="H10:H16">IF(ISERROR(F10/D10-1),"н/д",F10/D10-1)</f>
        <v>0.021587440034888772</v>
      </c>
      <c r="I10" s="16">
        <f aca="true" t="shared" si="2" ref="I10:I16">IF(ISERROR(F10/C10-1),"н/д",F10/C10-1)</f>
        <v>0.037113614302206166</v>
      </c>
      <c r="J10" s="16">
        <f aca="true" t="shared" si="3" ref="J10:J16">IF(ISERROR(F10/B10-1),"н/д",F10/B10-1)</f>
        <v>-0.28165986402902177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1973.16</v>
      </c>
      <c r="F11" s="15">
        <f>'[1]СевАм-индексы'!S20</f>
        <v>2000</v>
      </c>
      <c r="G11" s="16">
        <f t="shared" si="0"/>
        <v>0.013602546169595886</v>
      </c>
      <c r="H11" s="16">
        <f t="shared" si="1"/>
        <v>0.010611419909045017</v>
      </c>
      <c r="I11" s="16">
        <f t="shared" si="2"/>
        <v>0.2253325246138671</v>
      </c>
      <c r="J11" s="16">
        <f t="shared" si="3"/>
        <v>-0.2335990190067443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997.08</v>
      </c>
      <c r="F12" s="15">
        <f>'[1]СевАм-индексы'!S10</f>
        <v>1010</v>
      </c>
      <c r="G12" s="16">
        <f t="shared" si="0"/>
        <v>0.012957836883700447</v>
      </c>
      <c r="H12" s="16">
        <f t="shared" si="1"/>
        <v>0.023302938196555267</v>
      </c>
      <c r="I12" s="16">
        <f t="shared" si="2"/>
        <v>0.08392358875295125</v>
      </c>
      <c r="J12" s="16">
        <f t="shared" si="3"/>
        <v>-0.30208131789159465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3521.1400000000003</v>
      </c>
      <c r="F13" s="15">
        <f>'[1]евр-индексы'!S57</f>
        <v>3499</v>
      </c>
      <c r="G13" s="16">
        <f t="shared" si="0"/>
        <v>-0.006287736358111418</v>
      </c>
      <c r="H13" s="16">
        <f t="shared" si="1"/>
        <v>0.011271676300578015</v>
      </c>
      <c r="I13" s="16">
        <f t="shared" si="2"/>
        <v>0.04457427403729897</v>
      </c>
      <c r="J13" s="16">
        <f t="shared" si="3"/>
        <v>-0.36956090881245385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5458.96</v>
      </c>
      <c r="F14" s="15">
        <f>'[1]евр-индексы'!S44</f>
        <v>5416</v>
      </c>
      <c r="G14" s="16">
        <f t="shared" si="0"/>
        <v>-0.007869630845435793</v>
      </c>
      <c r="H14" s="16">
        <f t="shared" si="1"/>
        <v>0.0031487312465270367</v>
      </c>
      <c r="I14" s="16">
        <f t="shared" si="2"/>
        <v>0.08906570790276436</v>
      </c>
      <c r="J14" s="16">
        <f t="shared" si="3"/>
        <v>-0.31866500610131965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4731.56</v>
      </c>
      <c r="F15" s="15">
        <f>'[1]евр-индексы'!S33</f>
        <v>4703</v>
      </c>
      <c r="G15" s="16">
        <f t="shared" si="0"/>
        <v>-0.0060360642156076505</v>
      </c>
      <c r="H15" s="16">
        <f t="shared" si="1"/>
        <v>0.010528577567683772</v>
      </c>
      <c r="I15" s="16">
        <f t="shared" si="2"/>
        <v>0.03095495408600568</v>
      </c>
      <c r="J15" s="16">
        <f t="shared" si="3"/>
        <v>-0.267068742500039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10412.09</v>
      </c>
      <c r="F16" s="15">
        <f>'[1]азия-индексы'!J14</f>
        <v>10524</v>
      </c>
      <c r="G16" s="16">
        <f t="shared" si="0"/>
        <v>0.010748082277429294</v>
      </c>
      <c r="H16" s="16">
        <f t="shared" si="1"/>
        <v>0.016615146831530092</v>
      </c>
      <c r="I16" s="16">
        <f t="shared" si="2"/>
        <v>0.16375764116809233</v>
      </c>
      <c r="J16" s="16">
        <f t="shared" si="3"/>
        <v>-0.2836625508801067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6868.65</v>
      </c>
      <c r="F18" s="15">
        <f>'[1]азия-индексы'!J61</f>
        <v>6883</v>
      </c>
      <c r="G18" s="16">
        <f aca="true" t="shared" si="4" ref="G18:G23">IF(ISERROR(F18/E18-1),"н/д",F18/E18-1)</f>
        <v>0.002089202390571643</v>
      </c>
      <c r="H18" s="16">
        <f aca="true" t="shared" si="5" ref="H18:H23">IF(ISERROR(F18/D18-1),"н/д",F18/D18-1)</f>
        <v>-0.024656369562136904</v>
      </c>
      <c r="I18" s="16">
        <f aca="true" t="shared" si="6" ref="I18:I23">IF(ISERROR(F18/C18-1),"н/д",F18/C18-1)</f>
        <v>0.46499485985386224</v>
      </c>
      <c r="J18" s="16">
        <f aca="true" t="shared" si="7" ref="J18:J23">IF(ISERROR(F18/B18-1),"н/д",F18/B18-1)</f>
        <v>-0.17302447405413857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480.65</v>
      </c>
      <c r="F19" s="15">
        <f>'[1]азия-индексы'!J123</f>
        <v>491</v>
      </c>
      <c r="G19" s="16">
        <f t="shared" si="4"/>
        <v>0.021533340268386603</v>
      </c>
      <c r="H19" s="16">
        <f t="shared" si="5"/>
        <v>0.04914529914529919</v>
      </c>
      <c r="I19" s="16">
        <f t="shared" si="6"/>
        <v>0.5669879364268846</v>
      </c>
      <c r="J19" s="16">
        <f t="shared" si="7"/>
        <v>-0.46694170014113556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'[1]инд-обновл'!I6</f>
        <v>15160.24</v>
      </c>
      <c r="F20" s="15">
        <f>'[1]инд-обновл'!B6</f>
        <v>15192.64</v>
      </c>
      <c r="G20" s="16">
        <f t="shared" si="4"/>
        <v>0.0021371693324117036</v>
      </c>
      <c r="H20" s="16">
        <f t="shared" si="5"/>
        <v>-0.03874470104397343</v>
      </c>
      <c r="I20" s="16">
        <f t="shared" si="6"/>
        <v>0.5340739499124549</v>
      </c>
      <c r="J20" s="16">
        <f t="shared" si="7"/>
        <v>-0.2516198948804722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2349.13</v>
      </c>
      <c r="F21" s="15">
        <f>'[1]азия-индексы'!J104</f>
        <v>2383</v>
      </c>
      <c r="G21" s="16">
        <f t="shared" si="4"/>
        <v>0.014418103723506048</v>
      </c>
      <c r="H21" s="16">
        <f t="shared" si="5"/>
        <v>0.02099400171379595</v>
      </c>
      <c r="I21" s="16">
        <f t="shared" si="6"/>
        <v>0.6579259714833949</v>
      </c>
      <c r="J21" s="16">
        <f t="shared" si="7"/>
        <v>-0.12758557569101225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1087.23</v>
      </c>
      <c r="F22" s="15">
        <f>'[1]азия-индексы'!J50</f>
        <v>1092</v>
      </c>
      <c r="G22" s="16">
        <f t="shared" si="4"/>
        <v>0.004387296156286968</v>
      </c>
      <c r="H22" s="16">
        <f t="shared" si="5"/>
        <v>-0.042944785276073594</v>
      </c>
      <c r="I22" s="16">
        <f t="shared" si="6"/>
        <v>0.9119822808968108</v>
      </c>
      <c r="J22" s="16">
        <f t="shared" si="7"/>
        <v>-0.25835370823145887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55754.880000000005</v>
      </c>
      <c r="F23" s="15">
        <f>'[1]СевАм-индексы'!S79</f>
        <v>56330</v>
      </c>
      <c r="G23" s="16">
        <f t="shared" si="4"/>
        <v>0.01031515088903423</v>
      </c>
      <c r="H23" s="16">
        <f t="shared" si="5"/>
        <v>0.028557864368403685</v>
      </c>
      <c r="I23" s="16">
        <f t="shared" si="6"/>
        <v>0.3997117582745253</v>
      </c>
      <c r="J23" s="16">
        <f t="shared" si="7"/>
        <v>-0.09641172954783361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'[1]инд-обновл'!I12</f>
        <v>73.59</v>
      </c>
      <c r="F25" s="21">
        <f>'[1]инд-обновл'!B12</f>
        <v>74.0105</v>
      </c>
      <c r="G25" s="16">
        <f aca="true" t="shared" si="8" ref="G25:G34">IF(ISERROR(F25/E25-1),"н/д",F25/E25-1)</f>
        <v>0.005714091588530978</v>
      </c>
      <c r="H25" s="16">
        <f aca="true" t="shared" si="9" ref="H25:H34">IF(ISERROR(F25/D25-1),"н/д",F25/D25-1)</f>
        <v>0.02069369742104521</v>
      </c>
      <c r="I25" s="16">
        <f aca="true" t="shared" si="10" ref="I25:I34">IF(ISERROR(F25/C25-1),"н/д",F25/C25-1)</f>
        <v>0.575026601404554</v>
      </c>
      <c r="J25" s="16">
        <f aca="true" t="shared" si="11" ref="J25:J34">IF(ISERROR(F25/B25-1),"н/д",F25/B25-1)</f>
        <v>-0.2424718526100308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70.92999999999999</v>
      </c>
      <c r="F26" s="21" t="str">
        <f>'[1]сырье'!G23</f>
        <v>70,880</v>
      </c>
      <c r="G26" s="16">
        <f t="shared" si="8"/>
        <v>-0.0007049203440010476</v>
      </c>
      <c r="H26" s="16">
        <f t="shared" si="9"/>
        <v>0.005104934770277847</v>
      </c>
      <c r="I26" s="16">
        <f t="shared" si="10"/>
        <v>0.5295640914976261</v>
      </c>
      <c r="J26" s="16">
        <f t="shared" si="11"/>
        <v>-0.2885677004918198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959.5</v>
      </c>
      <c r="F27" s="21" t="str">
        <f>'[1]сырье'!G31</f>
        <v>956,900</v>
      </c>
      <c r="G27" s="16">
        <f t="shared" si="8"/>
        <v>-0.0027097446586764606</v>
      </c>
      <c r="H27" s="16">
        <f t="shared" si="9"/>
        <v>0.0016748665340731161</v>
      </c>
      <c r="I27" s="16">
        <f t="shared" si="10"/>
        <v>0.09110604332953254</v>
      </c>
      <c r="J27" s="16">
        <f t="shared" si="11"/>
        <v>0.14284008121342406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'[1]инд-обновл'!I14</f>
        <v>6140.97</v>
      </c>
      <c r="F28" s="21">
        <f>'[1]инд-обновл'!B14</f>
        <v>6227.61</v>
      </c>
      <c r="G28" s="16">
        <f t="shared" si="8"/>
        <v>0.014108520315194495</v>
      </c>
      <c r="H28" s="16">
        <f t="shared" si="9"/>
        <v>0.046027768166380545</v>
      </c>
      <c r="I28" s="16">
        <f t="shared" si="10"/>
        <v>1.0285374592833874</v>
      </c>
      <c r="J28" s="16">
        <f t="shared" si="11"/>
        <v>-0.06570901344215085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'[1]инд-обновл'!I15</f>
        <v>19625</v>
      </c>
      <c r="F29" s="21">
        <f>'[1]инд-обновл'!B15</f>
        <v>20191.5</v>
      </c>
      <c r="G29" s="16">
        <f t="shared" si="8"/>
        <v>0.02886624203821664</v>
      </c>
      <c r="H29" s="16">
        <f t="shared" si="9"/>
        <v>0.08995951417004044</v>
      </c>
      <c r="I29" s="16">
        <f t="shared" si="10"/>
        <v>0.5886309992132179</v>
      </c>
      <c r="J29" s="16">
        <f t="shared" si="11"/>
        <v>-0.23805660377358495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'[1]инд-обновл'!I13</f>
        <v>2020</v>
      </c>
      <c r="F30" s="21">
        <f>'[1]инд-обновл'!B13</f>
        <v>2035</v>
      </c>
      <c r="G30" s="16">
        <f t="shared" si="8"/>
        <v>0.007425742574257432</v>
      </c>
      <c r="H30" s="16">
        <f t="shared" si="9"/>
        <v>0.06363517574807265</v>
      </c>
      <c r="I30" s="16">
        <f t="shared" si="10"/>
        <v>0.3612040133779264</v>
      </c>
      <c r="J30" s="16">
        <f t="shared" si="11"/>
        <v>-0.13971676178397807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62.43</v>
      </c>
      <c r="F31" s="21" t="str">
        <f>'[1]сырье'!G7</f>
        <v>62,480</v>
      </c>
      <c r="G31" s="16">
        <f t="shared" si="8"/>
        <v>0.0008008970046451402</v>
      </c>
      <c r="H31" s="16">
        <f t="shared" si="9"/>
        <v>0.031023102310230977</v>
      </c>
      <c r="I31" s="16">
        <f t="shared" si="10"/>
        <v>0.30683957331102274</v>
      </c>
      <c r="J31" s="16">
        <f t="shared" si="11"/>
        <v>-0.06746268656716425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20.81</v>
      </c>
      <c r="F32" s="21" t="str">
        <f>'[1]сырье'!G15</f>
        <v>21,430</v>
      </c>
      <c r="G32" s="16">
        <f t="shared" si="8"/>
        <v>0.02979336857280157</v>
      </c>
      <c r="H32" s="16">
        <f t="shared" si="9"/>
        <v>0.13626723223753978</v>
      </c>
      <c r="I32" s="16">
        <f t="shared" si="10"/>
        <v>0.8964601769911502</v>
      </c>
      <c r="J32" s="16">
        <f t="shared" si="11"/>
        <v>0.8798245614035087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326.5</v>
      </c>
      <c r="F33" s="21" t="str">
        <f>'[1]сырье'!G6</f>
        <v>328,750</v>
      </c>
      <c r="G33" s="16">
        <f t="shared" si="8"/>
        <v>0.006891271056661541</v>
      </c>
      <c r="H33" s="16">
        <f t="shared" si="9"/>
        <v>-0.08362369337979092</v>
      </c>
      <c r="I33" s="16">
        <f t="shared" si="10"/>
        <v>-0.16242038216560506</v>
      </c>
      <c r="J33" s="16">
        <f t="shared" si="11"/>
        <v>-0.3468110470892112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6051.458234250001</v>
      </c>
      <c r="F34" s="21">
        <f>'[1]сырье'!L12</f>
        <v>6022.181706750001</v>
      </c>
      <c r="G34" s="16">
        <f t="shared" si="8"/>
        <v>-0.004837929366231286</v>
      </c>
      <c r="H34" s="16">
        <f t="shared" si="9"/>
        <v>-0.023039209183673304</v>
      </c>
      <c r="I34" s="16">
        <f t="shared" si="10"/>
        <v>-0.07166812493255847</v>
      </c>
      <c r="J34" s="16">
        <f t="shared" si="11"/>
        <v>-0.32998278760249655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v>40001</v>
      </c>
      <c r="F36" s="24">
        <f ca="1">TODAY()</f>
        <v>40035</v>
      </c>
      <c r="G36" s="25"/>
      <c r="H36" s="25"/>
      <c r="I36" s="25"/>
      <c r="J36" s="11">
        <f>WEEKDAY(F36)</f>
        <v>2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6">
        <v>11</v>
      </c>
      <c r="F37" s="21">
        <v>11.75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416.6</v>
      </c>
      <c r="F38" s="26">
        <f>'[1]остатки средств на кс'!F4</f>
        <v>425.9</v>
      </c>
      <c r="G38" s="16">
        <f aca="true" t="shared" si="12" ref="G38:G44">IF(ISERROR(F38/E38-1),"н/д",F38/E38-1)</f>
        <v>0.022323571771483364</v>
      </c>
      <c r="H38" s="16">
        <f aca="true" t="shared" si="13" ref="H38:H44">IF(ISERROR(F38/D38-1),"н/д",F38/D38-1)</f>
        <v>0.022323571771483364</v>
      </c>
      <c r="I38" s="16">
        <f aca="true" t="shared" si="14" ref="I38:I44">IF(ISERROR(F38/C38-1),"н/д",F38/C38-1)</f>
        <v>-0.5855391202802647</v>
      </c>
      <c r="J38" s="16">
        <f aca="true" t="shared" si="15" ref="J38:J44">IF(ISERROR(F38/B38-1),"н/д",F38/B38-1)</f>
        <v>-0.4690850162054351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277</v>
      </c>
      <c r="F39" s="26">
        <f>'[1]остатки средств на кс'!G4</f>
        <v>288.4</v>
      </c>
      <c r="G39" s="16">
        <f t="shared" si="12"/>
        <v>0.04115523465703963</v>
      </c>
      <c r="H39" s="16">
        <f t="shared" si="13"/>
        <v>0.2704845814977972</v>
      </c>
      <c r="I39" s="16">
        <f t="shared" si="14"/>
        <v>-0.6407125949919024</v>
      </c>
      <c r="J39" s="16">
        <f t="shared" si="15"/>
        <v>-0.49973980919340855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9.72</v>
      </c>
      <c r="F40" s="26">
        <f>'[1]rates-cbr'!AF8</f>
        <v>9.75</v>
      </c>
      <c r="G40" s="16">
        <f t="shared" si="12"/>
        <v>0.0030864197530864335</v>
      </c>
      <c r="H40" s="16">
        <f t="shared" si="13"/>
        <v>0.026315789473684292</v>
      </c>
      <c r="I40" s="16">
        <f t="shared" si="14"/>
        <v>-0.37898089171974525</v>
      </c>
      <c r="J40" s="16">
        <f t="shared" si="15"/>
        <v>0.7727272727272727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12.49</v>
      </c>
      <c r="F41" s="26">
        <f>'[1]rates-cbr'!AB8</f>
        <v>13.13</v>
      </c>
      <c r="G41" s="16">
        <f t="shared" si="12"/>
        <v>0.05124099279423544</v>
      </c>
      <c r="H41" s="16">
        <f t="shared" si="13"/>
        <v>0.042063492063492136</v>
      </c>
      <c r="I41" s="16">
        <f t="shared" si="14"/>
        <v>-0.39241092086996754</v>
      </c>
      <c r="J41" s="16">
        <f t="shared" si="15"/>
        <v>0.9365781710914454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0.471</v>
      </c>
      <c r="F42" s="26">
        <v>0.468</v>
      </c>
      <c r="G42" s="16">
        <f t="shared" si="12"/>
        <v>-0.006369426751592244</v>
      </c>
      <c r="H42" s="16">
        <f t="shared" si="13"/>
        <v>-0.06399999999999995</v>
      </c>
      <c r="I42" s="16">
        <f t="shared" si="14"/>
        <v>-0.671578947368421</v>
      </c>
      <c r="J42" s="16">
        <f t="shared" si="15"/>
        <v>-0.900489049542845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валют'!K18</f>
        <v>31.5474552957359</v>
      </c>
      <c r="F43" s="26">
        <f>'[1]курсы валют'!I18</f>
        <v>31.6503</v>
      </c>
      <c r="G43" s="16">
        <f t="shared" si="12"/>
        <v>0.0032600000000000406</v>
      </c>
      <c r="H43" s="16">
        <f t="shared" si="13"/>
        <v>8.89071875</v>
      </c>
      <c r="I43" s="16">
        <f t="shared" si="14"/>
        <v>0.07690711126233407</v>
      </c>
      <c r="J43" s="16">
        <f t="shared" si="15"/>
        <v>0.29184897959183687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44.9168</v>
      </c>
      <c r="F44" s="26">
        <f>'[1]курсы валют'!C19</f>
        <v>45.2893</v>
      </c>
      <c r="G44" s="16">
        <f t="shared" si="12"/>
        <v>0.008293110818223814</v>
      </c>
      <c r="H44" s="16">
        <f t="shared" si="13"/>
        <v>0.01773707865168528</v>
      </c>
      <c r="I44" s="16">
        <f t="shared" si="14"/>
        <v>0.09321827288636753</v>
      </c>
      <c r="J44" s="16">
        <f t="shared" si="15"/>
        <v>0.25803611111111113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40011</v>
      </c>
      <c r="E45" s="31">
        <f>'[1]ЗВР-cbr'!A3</f>
        <v>40018</v>
      </c>
      <c r="F45" s="31">
        <f>'[1]ЗВР-cbr'!A2</f>
        <v>40025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398.1</v>
      </c>
      <c r="E46" s="26">
        <f>'[1]ЗВР-cbr'!B3</f>
        <v>402.4</v>
      </c>
      <c r="F46" s="26">
        <f>'[1]ЗВР-cbr'!B2</f>
        <v>402</v>
      </c>
      <c r="G46" s="16">
        <f>IF(ISERROR(F46/E46-1),"н/д",F46/E46-1)</f>
        <v>-0.0009940357852882276</v>
      </c>
      <c r="H46" s="16">
        <f>IF(ISERROR(F46/D46-1),"н/д",F46/D46-1)</f>
        <v>0.009796533534287777</v>
      </c>
      <c r="I46" s="16">
        <f>IF(ISERROR(F46/C46-1),"н/д",F46/C46-1)</f>
        <v>-0.05633802816901412</v>
      </c>
      <c r="J46" s="16">
        <f>IF(ISERROR(F46/B46-1),"н/д",F46/B46-1)</f>
        <v>-0.16284881299458553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40021</v>
      </c>
      <c r="F47" s="31">
        <v>40028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8.1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2009-08-10T09:12:55Z</dcterms:created>
  <dcterms:modified xsi:type="dcterms:W3CDTF">2009-08-10T09:13:42Z</dcterms:modified>
  <cp:category/>
  <cp:version/>
  <cp:contentType/>
  <cp:contentStatus/>
</cp:coreProperties>
</file>