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<sst xmlns="http://schemas.openxmlformats.org/spreadsheetml/2006/main" count="80" uniqueCount="75">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</sst>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10524.259999999998</v>
          </cell>
        </row>
        <row r="14">
          <cell r="J14">
            <v>10585</v>
          </cell>
        </row>
        <row r="49">
          <cell r="M49">
            <v>1092.19</v>
          </cell>
        </row>
        <row r="50">
          <cell r="J50">
            <v>1101</v>
          </cell>
        </row>
        <row r="60">
          <cell r="O60">
            <v>6882.870000000001</v>
          </cell>
        </row>
        <row r="61">
          <cell r="J61">
            <v>6909</v>
          </cell>
        </row>
        <row r="103">
          <cell r="N103">
            <v>2389.57</v>
          </cell>
        </row>
        <row r="104">
          <cell r="J104">
            <v>2395</v>
          </cell>
        </row>
        <row r="122">
          <cell r="N122">
            <v>491.2</v>
          </cell>
        </row>
        <row r="123">
          <cell r="J123">
            <v>494</v>
          </cell>
        </row>
      </sheetData>
      <sheetData sheetId="1">
        <row r="33">
          <cell r="Q33">
            <v>4722.200000000001</v>
          </cell>
          <cell r="S33">
            <v>4741</v>
          </cell>
        </row>
        <row r="44">
          <cell r="Q44">
            <v>5418.12</v>
          </cell>
          <cell r="S44">
            <v>5446</v>
          </cell>
        </row>
        <row r="57">
          <cell r="Q57">
            <v>3504.54</v>
          </cell>
          <cell r="S57">
            <v>3525</v>
          </cell>
        </row>
      </sheetData>
      <sheetData sheetId="2">
        <row r="4">
          <cell r="Q4">
            <v>9370.070000000002</v>
          </cell>
          <cell r="S4">
            <v>9338</v>
          </cell>
        </row>
        <row r="10">
          <cell r="Q10">
            <v>1010.48</v>
          </cell>
          <cell r="S10">
            <v>1007</v>
          </cell>
        </row>
        <row r="20">
          <cell r="Q20">
            <v>2000.25</v>
          </cell>
          <cell r="S20">
            <v>1992</v>
          </cell>
        </row>
        <row r="79">
          <cell r="Q79">
            <v>56329.51</v>
          </cell>
          <cell r="S79">
            <v>56830</v>
          </cell>
        </row>
      </sheetData>
      <sheetData sheetId="3">
        <row r="55">
          <cell r="B55">
            <v>15202.44</v>
          </cell>
          <cell r="I55">
            <v>15009.77</v>
          </cell>
        </row>
        <row r="56">
          <cell r="B56">
            <v>1073.06</v>
          </cell>
          <cell r="I56">
            <v>1065.14</v>
          </cell>
        </row>
        <row r="57">
          <cell r="B57">
            <v>1111.79</v>
          </cell>
          <cell r="I57">
            <v>1101.19</v>
          </cell>
        </row>
        <row r="59">
          <cell r="B59">
            <v>83.22</v>
          </cell>
          <cell r="I59">
            <v>82.78</v>
          </cell>
        </row>
        <row r="61">
          <cell r="B61">
            <v>74.2</v>
          </cell>
          <cell r="I61">
            <v>74.02</v>
          </cell>
        </row>
        <row r="62">
          <cell r="B62">
            <v>1996</v>
          </cell>
          <cell r="I62">
            <v>1969</v>
          </cell>
        </row>
        <row r="63">
          <cell r="B63">
            <v>6180.65</v>
          </cell>
          <cell r="I63">
            <v>6107.9</v>
          </cell>
        </row>
        <row r="64">
          <cell r="B64">
            <v>20370</v>
          </cell>
          <cell r="I64">
            <v>20200</v>
          </cell>
        </row>
      </sheetData>
      <sheetData sheetId="4">
        <row r="18">
          <cell r="I18">
            <v>31.6503</v>
          </cell>
          <cell r="K18">
            <v>31.5474552957359</v>
          </cell>
        </row>
        <row r="19">
          <cell r="C19">
            <v>44.9498</v>
          </cell>
        </row>
        <row r="21">
          <cell r="C21">
            <v>45.2893</v>
          </cell>
        </row>
      </sheetData>
      <sheetData sheetId="5">
        <row r="2">
          <cell r="A2">
            <v>40025</v>
          </cell>
          <cell r="B2">
            <v>402</v>
          </cell>
        </row>
        <row r="3">
          <cell r="A3">
            <v>40018</v>
          </cell>
          <cell r="B3">
            <v>402.4</v>
          </cell>
        </row>
        <row r="4">
          <cell r="A4">
            <v>40011</v>
          </cell>
          <cell r="B4">
            <v>398.1</v>
          </cell>
        </row>
      </sheetData>
      <sheetData sheetId="7">
        <row r="8">
          <cell r="AA8">
            <v>13.13</v>
          </cell>
          <cell r="AB8">
            <v>13.77</v>
          </cell>
          <cell r="AE8">
            <v>9.75</v>
          </cell>
          <cell r="AF8">
            <v>10.26</v>
          </cell>
        </row>
      </sheetData>
      <sheetData sheetId="9">
        <row r="4">
          <cell r="F4">
            <v>423.3</v>
          </cell>
          <cell r="G4">
            <v>293.3</v>
          </cell>
        </row>
        <row r="5">
          <cell r="F5">
            <v>435.7</v>
          </cell>
          <cell r="G5">
            <v>306.1</v>
          </cell>
        </row>
      </sheetData>
      <sheetData sheetId="11">
        <row r="6">
          <cell r="G6" t="str">
            <v>333,000</v>
          </cell>
          <cell r="J6">
            <v>330.5</v>
          </cell>
        </row>
        <row r="7">
          <cell r="G7" t="str">
            <v>63,950</v>
          </cell>
          <cell r="J7">
            <v>63.75</v>
          </cell>
        </row>
        <row r="12">
          <cell r="L12">
            <v>6124.649553</v>
          </cell>
          <cell r="M12">
            <v>6089.51772</v>
          </cell>
        </row>
        <row r="15">
          <cell r="G15" t="str">
            <v>21,770</v>
          </cell>
          <cell r="J15">
            <v>22</v>
          </cell>
        </row>
        <row r="23">
          <cell r="G23" t="str">
            <v>71,130</v>
          </cell>
          <cell r="J23">
            <v>70.6</v>
          </cell>
        </row>
        <row r="31">
          <cell r="G31" t="str">
            <v>950,600</v>
          </cell>
          <cell r="J31">
            <v>946.9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37">
      <selection activeCell="K2" sqref="K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40035</v>
      </c>
      <c r="F4" s="9">
        <f ca="1">TODAY()</f>
        <v>40036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'[1]инд-обновл'!I56</f>
        <v>1065.14</v>
      </c>
      <c r="F6" s="15">
        <f>'[1]инд-обновл'!B56</f>
        <v>1073.06</v>
      </c>
      <c r="G6" s="16">
        <f>IF(ISERROR(F6/E6-1),"н/д",F6/E6-1)</f>
        <v>0.007435642262988651</v>
      </c>
      <c r="H6" s="16">
        <f>IF(ISERROR(F6/D6-1),"н/д",F6/D6-1)</f>
        <v>0.019050332383665713</v>
      </c>
      <c r="I6" s="16">
        <f>IF(ISERROR(F6/C6-1),"н/д",F6/C6-1)</f>
        <v>0.6914831570485032</v>
      </c>
      <c r="J6" s="16">
        <f>IF(ISERROR(F6/B6-1),"н/д",F6/B6-1)</f>
        <v>-0.5344884431179289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'[1]инд-обновл'!I57</f>
        <v>1101.19</v>
      </c>
      <c r="F7" s="15">
        <f>'[1]инд-обновл'!B57</f>
        <v>1111.79</v>
      </c>
      <c r="G7" s="16">
        <f>IF(ISERROR(F7/E7-1),"н/д",F7/E7-1)</f>
        <v>0.009625950108518966</v>
      </c>
      <c r="H7" s="16">
        <f>IF(ISERROR(F7/D7-1),"н/д",F7/D7-1)</f>
        <v>0.024691244239631205</v>
      </c>
      <c r="I7" s="16">
        <f>IF(ISERROR(F7/C7-1),"н/д",F7/C7-1)</f>
        <v>0.7376605920415116</v>
      </c>
      <c r="J7" s="16">
        <f>IF(ISERROR(F7/B7-1),"н/д",F7/B7-1)</f>
        <v>-0.41935803964987783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9370.070000000002</v>
      </c>
      <c r="F10" s="15">
        <f>'[1]СевАм-индексы'!S4</f>
        <v>9338</v>
      </c>
      <c r="G10" s="16">
        <f aca="true" t="shared" si="0" ref="G10:G16">IF(ISERROR(F10/E10-1),"н/д",F10/E10-1)</f>
        <v>-0.0034225998311646633</v>
      </c>
      <c r="H10" s="16">
        <f aca="true" t="shared" si="1" ref="H10:H16">IF(ISERROR(F10/D10-1),"н/д",F10/D10-1)</f>
        <v>0.018098560837330968</v>
      </c>
      <c r="I10" s="16">
        <f aca="true" t="shared" si="2" ref="I10:I16">IF(ISERROR(F10/C10-1),"н/д",F10/C10-1)</f>
        <v>0.0335717108168625</v>
      </c>
      <c r="J10" s="16">
        <f aca="true" t="shared" si="3" ref="J10:J16">IF(ISERROR(F10/B10-1),"н/д",F10/B10-1)</f>
        <v>-0.2841131067559237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2000.25</v>
      </c>
      <c r="F11" s="15">
        <f>'[1]СевАм-индексы'!S20</f>
        <v>1992</v>
      </c>
      <c r="G11" s="16">
        <f t="shared" si="0"/>
        <v>-0.00412448443944502</v>
      </c>
      <c r="H11" s="16">
        <f t="shared" si="1"/>
        <v>0.0065689742294088305</v>
      </c>
      <c r="I11" s="16">
        <f t="shared" si="2"/>
        <v>0.2204311945154116</v>
      </c>
      <c r="J11" s="16">
        <f t="shared" si="3"/>
        <v>-0.23666462293071733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1010.48</v>
      </c>
      <c r="F12" s="15">
        <f>'[1]СевАм-индексы'!S10</f>
        <v>1007</v>
      </c>
      <c r="G12" s="16">
        <f t="shared" si="0"/>
        <v>-0.003443907845776306</v>
      </c>
      <c r="H12" s="16">
        <f t="shared" si="1"/>
        <v>0.020263424518743633</v>
      </c>
      <c r="I12" s="16">
        <f t="shared" si="2"/>
        <v>0.08070401373685354</v>
      </c>
      <c r="J12" s="16">
        <f t="shared" si="3"/>
        <v>-0.30415434368003547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3504.54</v>
      </c>
      <c r="F13" s="15">
        <f>'[1]евр-индексы'!S57</f>
        <v>3525</v>
      </c>
      <c r="G13" s="16">
        <f t="shared" si="0"/>
        <v>0.005838141382321194</v>
      </c>
      <c r="H13" s="16">
        <f t="shared" si="1"/>
        <v>0.01878612716762995</v>
      </c>
      <c r="I13" s="16">
        <f t="shared" si="2"/>
        <v>0.05233618633366066</v>
      </c>
      <c r="J13" s="16">
        <f t="shared" si="3"/>
        <v>-0.36487630853498143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5418.12</v>
      </c>
      <c r="F14" s="15">
        <f>'[1]евр-индексы'!S44</f>
        <v>5446</v>
      </c>
      <c r="G14" s="16">
        <f t="shared" si="0"/>
        <v>0.0051456962931792916</v>
      </c>
      <c r="H14" s="16">
        <f t="shared" si="1"/>
        <v>0.008705315799222069</v>
      </c>
      <c r="I14" s="16">
        <f t="shared" si="2"/>
        <v>0.09509819889927162</v>
      </c>
      <c r="J14" s="16">
        <f t="shared" si="3"/>
        <v>-0.31489099394900055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4722.200000000001</v>
      </c>
      <c r="F15" s="15">
        <f>'[1]евр-индексы'!S33</f>
        <v>4741</v>
      </c>
      <c r="G15" s="16">
        <f t="shared" si="0"/>
        <v>0.003981195205624344</v>
      </c>
      <c r="H15" s="16">
        <f t="shared" si="1"/>
        <v>0.018693596905887455</v>
      </c>
      <c r="I15" s="16">
        <f t="shared" si="2"/>
        <v>0.039285017504093744</v>
      </c>
      <c r="J15" s="16">
        <f t="shared" si="3"/>
        <v>-0.2611466953418423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10524.259999999998</v>
      </c>
      <c r="F16" s="15">
        <f>'[1]азия-индексы'!J14</f>
        <v>10585</v>
      </c>
      <c r="G16" s="16">
        <f t="shared" si="0"/>
        <v>0.0057714271597244515</v>
      </c>
      <c r="H16" s="16">
        <f t="shared" si="1"/>
        <v>0.022507727975270564</v>
      </c>
      <c r="I16" s="16">
        <f t="shared" si="2"/>
        <v>0.17050310069975838</v>
      </c>
      <c r="J16" s="16">
        <f t="shared" si="3"/>
        <v>-0.279510461902882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6882.870000000001</v>
      </c>
      <c r="F18" s="15">
        <f>'[1]азия-индексы'!J61</f>
        <v>6909</v>
      </c>
      <c r="G18" s="16">
        <f aca="true" t="shared" si="4" ref="G18:G23">IF(ISERROR(F18/E18-1),"н/д",F18/E18-1)</f>
        <v>0.003796381451342201</v>
      </c>
      <c r="H18" s="16">
        <f aca="true" t="shared" si="5" ref="H18:H23">IF(ISERROR(F18/D18-1),"н/д",F18/D18-1)</f>
        <v>-0.020972084455150863</v>
      </c>
      <c r="I18" s="16">
        <f aca="true" t="shared" si="6" ref="I18:I23">IF(ISERROR(F18/C18-1),"н/д",F18/C18-1)</f>
        <v>0.47052876459833426</v>
      </c>
      <c r="J18" s="16">
        <f aca="true" t="shared" si="7" ref="J18:J23">IF(ISERROR(F18/B18-1),"н/д",F18/B18-1)</f>
        <v>-0.16990063798344368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491.2</v>
      </c>
      <c r="F19" s="15">
        <f>'[1]азия-индексы'!J123</f>
        <v>494</v>
      </c>
      <c r="G19" s="16">
        <f t="shared" si="4"/>
        <v>0.005700325732899136</v>
      </c>
      <c r="H19" s="16">
        <f t="shared" si="5"/>
        <v>0.05555555555555558</v>
      </c>
      <c r="I19" s="16">
        <f t="shared" si="6"/>
        <v>0.5765622008042384</v>
      </c>
      <c r="J19" s="16">
        <f t="shared" si="7"/>
        <v>-0.4636847247855824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'[1]инд-обновл'!I55</f>
        <v>15009.77</v>
      </c>
      <c r="F20" s="15">
        <f>'[1]инд-обновл'!B55</f>
        <v>15202.44</v>
      </c>
      <c r="G20" s="16">
        <f t="shared" si="4"/>
        <v>0.012836305952722782</v>
      </c>
      <c r="H20" s="16">
        <f t="shared" si="5"/>
        <v>-0.0381246440999683</v>
      </c>
      <c r="I20" s="16">
        <f t="shared" si="6"/>
        <v>0.5350635030585271</v>
      </c>
      <c r="J20" s="16">
        <f t="shared" si="7"/>
        <v>-0.2511371529060574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2389.57</v>
      </c>
      <c r="F21" s="15">
        <f>'[1]азия-индексы'!J104</f>
        <v>2395</v>
      </c>
      <c r="G21" s="16">
        <f t="shared" si="4"/>
        <v>0.002272375364605228</v>
      </c>
      <c r="H21" s="16">
        <f t="shared" si="5"/>
        <v>0.0261353898886032</v>
      </c>
      <c r="I21" s="16">
        <f t="shared" si="6"/>
        <v>0.6662747384400887</v>
      </c>
      <c r="J21" s="16">
        <f t="shared" si="7"/>
        <v>-0.12319238513637198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1092.19</v>
      </c>
      <c r="F22" s="15">
        <f>'[1]азия-индексы'!J50</f>
        <v>1101</v>
      </c>
      <c r="G22" s="16">
        <f t="shared" si="4"/>
        <v>0.00806636207985778</v>
      </c>
      <c r="H22" s="16">
        <f t="shared" si="5"/>
        <v>-0.03505696757230503</v>
      </c>
      <c r="I22" s="16">
        <f t="shared" si="6"/>
        <v>0.9277403766184877</v>
      </c>
      <c r="J22" s="16">
        <f t="shared" si="7"/>
        <v>-0.2522412387938061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56329.51</v>
      </c>
      <c r="F23" s="15">
        <f>'[1]СевАм-индексы'!S79</f>
        <v>56830</v>
      </c>
      <c r="G23" s="16">
        <f t="shared" si="4"/>
        <v>0.008885040895970864</v>
      </c>
      <c r="H23" s="16">
        <f t="shared" si="5"/>
        <v>0.037687616404338486</v>
      </c>
      <c r="I23" s="16">
        <f t="shared" si="6"/>
        <v>0.41213597057946516</v>
      </c>
      <c r="J23" s="16">
        <f t="shared" si="7"/>
        <v>-0.08839124072791382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74.02</v>
      </c>
      <c r="F25" s="21">
        <f>'[1]инд-обновл'!B61</f>
        <v>74.2</v>
      </c>
      <c r="G25" s="16">
        <f aca="true" t="shared" si="8" ref="G25:G34">IF(ISERROR(F25/E25-1),"н/д",F25/E25-1)</f>
        <v>0.0024317751958931044</v>
      </c>
      <c r="H25" s="16">
        <f aca="true" t="shared" si="9" ref="H25:H34">IF(ISERROR(F25/D25-1),"н/д",F25/D25-1)</f>
        <v>0.02330713005102747</v>
      </c>
      <c r="I25" s="16">
        <f aca="true" t="shared" si="10" ref="I25:I34">IF(ISERROR(F25/C25-1),"н/д",F25/C25-1)</f>
        <v>0.5790593743349648</v>
      </c>
      <c r="J25" s="16">
        <f aca="true" t="shared" si="11" ref="J25:J34">IF(ISERROR(F25/B25-1),"н/д",F25/B25-1)</f>
        <v>-0.240532241555783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70.6</v>
      </c>
      <c r="F26" s="21" t="str">
        <f>'[1]сырье'!G23</f>
        <v>71,130</v>
      </c>
      <c r="G26" s="16">
        <f t="shared" si="8"/>
        <v>0.007507082152974576</v>
      </c>
      <c r="H26" s="16">
        <f t="shared" si="9"/>
        <v>0.008650028360748685</v>
      </c>
      <c r="I26" s="16">
        <f t="shared" si="10"/>
        <v>0.5349589987052221</v>
      </c>
      <c r="J26" s="16">
        <f t="shared" si="11"/>
        <v>-0.28605841613971694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946.9</v>
      </c>
      <c r="F27" s="21" t="str">
        <f>'[1]сырье'!G31</f>
        <v>950,600</v>
      </c>
      <c r="G27" s="16">
        <f t="shared" si="8"/>
        <v>0.003907487591086722</v>
      </c>
      <c r="H27" s="16">
        <f t="shared" si="9"/>
        <v>-0.004919920443839598</v>
      </c>
      <c r="I27" s="16">
        <f t="shared" si="10"/>
        <v>0.08392246294184713</v>
      </c>
      <c r="J27" s="16">
        <f t="shared" si="11"/>
        <v>0.13531589633345287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'[1]инд-обновл'!I63</f>
        <v>6107.9</v>
      </c>
      <c r="F28" s="21">
        <f>'[1]инд-обновл'!B63</f>
        <v>6180.65</v>
      </c>
      <c r="G28" s="16">
        <f t="shared" si="8"/>
        <v>0.011910804040668577</v>
      </c>
      <c r="H28" s="16">
        <f t="shared" si="9"/>
        <v>0.038140077062876365</v>
      </c>
      <c r="I28" s="16">
        <f t="shared" si="10"/>
        <v>1.013241042345277</v>
      </c>
      <c r="J28" s="16">
        <f t="shared" si="11"/>
        <v>-0.07275414066250607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'[1]инд-обновл'!I64</f>
        <v>20200</v>
      </c>
      <c r="F29" s="21">
        <f>'[1]инд-обновл'!B64</f>
        <v>20370</v>
      </c>
      <c r="G29" s="16">
        <f t="shared" si="8"/>
        <v>0.008415841584158423</v>
      </c>
      <c r="H29" s="16">
        <f t="shared" si="9"/>
        <v>0.09959514170040484</v>
      </c>
      <c r="I29" s="16">
        <f t="shared" si="10"/>
        <v>0.6026750590086547</v>
      </c>
      <c r="J29" s="16">
        <f t="shared" si="11"/>
        <v>-0.2313207547169811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'[1]инд-обновл'!I62</f>
        <v>1969</v>
      </c>
      <c r="F30" s="21">
        <f>'[1]инд-обновл'!B62</f>
        <v>1996</v>
      </c>
      <c r="G30" s="16">
        <f t="shared" si="8"/>
        <v>0.013712544438801322</v>
      </c>
      <c r="H30" s="16">
        <f t="shared" si="9"/>
        <v>0.04325101267476805</v>
      </c>
      <c r="I30" s="16">
        <f t="shared" si="10"/>
        <v>0.3351170568561872</v>
      </c>
      <c r="J30" s="16">
        <f t="shared" si="11"/>
        <v>-0.15620376241809342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63.75</v>
      </c>
      <c r="F31" s="21" t="str">
        <f>'[1]сырье'!G7</f>
        <v>63,950</v>
      </c>
      <c r="G31" s="16">
        <f t="shared" si="8"/>
        <v>0.0031372549019608176</v>
      </c>
      <c r="H31" s="16">
        <f t="shared" si="9"/>
        <v>0.055280528052805256</v>
      </c>
      <c r="I31" s="16">
        <f t="shared" si="10"/>
        <v>0.33758627902112526</v>
      </c>
      <c r="J31" s="16">
        <f t="shared" si="11"/>
        <v>-0.045522388059701435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22</v>
      </c>
      <c r="F32" s="21" t="str">
        <f>'[1]сырье'!G15</f>
        <v>21,770</v>
      </c>
      <c r="G32" s="16">
        <f t="shared" si="8"/>
        <v>-0.010454545454545494</v>
      </c>
      <c r="H32" s="16">
        <f t="shared" si="9"/>
        <v>0.1542948038176033</v>
      </c>
      <c r="I32" s="16">
        <f t="shared" si="10"/>
        <v>0.9265486725663714</v>
      </c>
      <c r="J32" s="16">
        <f t="shared" si="11"/>
        <v>0.9096491228070174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330.5</v>
      </c>
      <c r="F33" s="21" t="str">
        <f>'[1]сырье'!G6</f>
        <v>333,000</v>
      </c>
      <c r="G33" s="16">
        <f t="shared" si="8"/>
        <v>0.0075642965204236745</v>
      </c>
      <c r="H33" s="16">
        <f t="shared" si="9"/>
        <v>-0.07177700348432059</v>
      </c>
      <c r="I33" s="16">
        <f t="shared" si="10"/>
        <v>-0.15159235668789806</v>
      </c>
      <c r="J33" s="16">
        <f t="shared" si="11"/>
        <v>-0.3383667792569044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6089.51772</v>
      </c>
      <c r="F34" s="21">
        <f>'[1]сырье'!L12</f>
        <v>6124.649553</v>
      </c>
      <c r="G34" s="16">
        <f t="shared" si="8"/>
        <v>0.005769230769230749</v>
      </c>
      <c r="H34" s="16">
        <f t="shared" si="9"/>
        <v>-0.00641615246098437</v>
      </c>
      <c r="I34" s="16">
        <f t="shared" si="10"/>
        <v>-0.05587249263923788</v>
      </c>
      <c r="J34" s="16">
        <f t="shared" si="11"/>
        <v>-0.3185823975033656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v>40035</v>
      </c>
      <c r="F36" s="24">
        <f ca="1">TODAY()</f>
        <v>40036</v>
      </c>
      <c r="G36" s="25"/>
      <c r="H36" s="25"/>
      <c r="I36" s="25"/>
      <c r="J36" s="11">
        <f>WEEKDAY(F36)</f>
        <v>3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435.7</v>
      </c>
      <c r="F38" s="26">
        <f>'[1]остатки средств на кс'!F4</f>
        <v>423.3</v>
      </c>
      <c r="G38" s="16">
        <f aca="true" t="shared" si="12" ref="G38:G44">IF(ISERROR(F38/E38-1),"н/д",F38/E38-1)</f>
        <v>-0.028459949506541182</v>
      </c>
      <c r="H38" s="16">
        <f aca="true" t="shared" si="13" ref="H38:H44">IF(ISERROR(F38/D38-1),"н/д",F38/D38-1)</f>
        <v>0.016082573211713802</v>
      </c>
      <c r="I38" s="16">
        <f aca="true" t="shared" si="14" ref="I38:I44">IF(ISERROR(F38/C38-1),"н/д",F38/C38-1)</f>
        <v>-0.5880692876605682</v>
      </c>
      <c r="J38" s="16">
        <f aca="true" t="shared" si="15" ref="J38:J44">IF(ISERROR(F38/B38-1),"н/д",F38/B38-1)</f>
        <v>-0.47232610321615554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306.1</v>
      </c>
      <c r="F39" s="26">
        <f>'[1]остатки средств на кс'!G4</f>
        <v>293.3</v>
      </c>
      <c r="G39" s="16">
        <f t="shared" si="12"/>
        <v>-0.04181639986932384</v>
      </c>
      <c r="H39" s="16">
        <f t="shared" si="13"/>
        <v>0.29207048458149787</v>
      </c>
      <c r="I39" s="16">
        <f t="shared" si="14"/>
        <v>-0.6346081973339978</v>
      </c>
      <c r="J39" s="16">
        <f t="shared" si="15"/>
        <v>-0.49124024284475276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9.75</v>
      </c>
      <c r="F40" s="26">
        <f>'[1]rates-cbr'!AF8</f>
        <v>10.26</v>
      </c>
      <c r="G40" s="16">
        <f t="shared" si="12"/>
        <v>0.05230769230769239</v>
      </c>
      <c r="H40" s="16">
        <f t="shared" si="13"/>
        <v>0.08000000000000007</v>
      </c>
      <c r="I40" s="16">
        <f t="shared" si="14"/>
        <v>-0.34649681528662424</v>
      </c>
      <c r="J40" s="16">
        <f t="shared" si="15"/>
        <v>0.8654545454545455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13.13</v>
      </c>
      <c r="F41" s="26">
        <f>'[1]rates-cbr'!AB8</f>
        <v>13.77</v>
      </c>
      <c r="G41" s="16">
        <f t="shared" si="12"/>
        <v>0.0487433358720486</v>
      </c>
      <c r="H41" s="16">
        <f t="shared" si="13"/>
        <v>0.09285714285714275</v>
      </c>
      <c r="I41" s="16">
        <f t="shared" si="14"/>
        <v>-0.3627950023137436</v>
      </c>
      <c r="J41" s="16">
        <f t="shared" si="15"/>
        <v>1.0309734513274336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0.464</v>
      </c>
      <c r="F42" s="26">
        <v>0.461</v>
      </c>
      <c r="G42" s="16">
        <f t="shared" si="12"/>
        <v>-0.006465517241379337</v>
      </c>
      <c r="H42" s="16">
        <f t="shared" si="13"/>
        <v>-0.07799999999999996</v>
      </c>
      <c r="I42" s="16">
        <f t="shared" si="14"/>
        <v>-0.6764912280701754</v>
      </c>
      <c r="J42" s="16">
        <f t="shared" si="15"/>
        <v>-0.9019774611949819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валют'!K18</f>
        <v>31.5474552957359</v>
      </c>
      <c r="F43" s="26">
        <f>'[1]курсы валют'!I18</f>
        <v>31.6503</v>
      </c>
      <c r="G43" s="16">
        <f t="shared" si="12"/>
        <v>0.0032600000000000406</v>
      </c>
      <c r="H43" s="16">
        <f t="shared" si="13"/>
        <v>8.89071875</v>
      </c>
      <c r="I43" s="16">
        <f t="shared" si="14"/>
        <v>0.07690711126233407</v>
      </c>
      <c r="J43" s="16">
        <f t="shared" si="15"/>
        <v>0.29184897959183687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45.2893</v>
      </c>
      <c r="F44" s="26">
        <f>'[1]курсы валют'!C19</f>
        <v>44.9498</v>
      </c>
      <c r="G44" s="16">
        <f t="shared" si="12"/>
        <v>-0.007496251874062887</v>
      </c>
      <c r="H44" s="16">
        <f t="shared" si="13"/>
        <v>0.010107865168539343</v>
      </c>
      <c r="I44" s="16">
        <f t="shared" si="14"/>
        <v>0.08502323335948336</v>
      </c>
      <c r="J44" s="16">
        <f t="shared" si="15"/>
        <v>0.24860555555555575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40011</v>
      </c>
      <c r="E45" s="31">
        <f>'[1]ЗВР-cbr'!A3</f>
        <v>40018</v>
      </c>
      <c r="F45" s="31">
        <f>'[1]ЗВР-cbr'!A2</f>
        <v>40025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398.1</v>
      </c>
      <c r="E46" s="26">
        <f>'[1]ЗВР-cbr'!B3</f>
        <v>402.4</v>
      </c>
      <c r="F46" s="26">
        <f>'[1]ЗВР-cbr'!B2</f>
        <v>402</v>
      </c>
      <c r="G46" s="16">
        <f>IF(ISERROR(F46/E46-1),"н/д",F46/E46-1)</f>
        <v>-0.0009940357852882276</v>
      </c>
      <c r="H46" s="16">
        <f>IF(ISERROR(F46/D46-1),"н/д",F46/D46-1)</f>
        <v>0.009796533534287777</v>
      </c>
      <c r="I46" s="16">
        <f>IF(ISERROR(F46/C46-1),"н/д",F46/C46-1)</f>
        <v>-0.05633802816901412</v>
      </c>
      <c r="J46" s="16">
        <f>IF(ISERROR(F46/B46-1),"н/д",F46/B46-1)</f>
        <v>-0.16284881299458553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40021</v>
      </c>
      <c r="F47" s="31">
        <v>40028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8.1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2009-08-11T09:10:54Z</dcterms:created>
  <dcterms:modified xsi:type="dcterms:W3CDTF">2009-08-11T09:12:08Z</dcterms:modified>
  <cp:category/>
  <cp:version/>
  <cp:contentType/>
  <cp:contentStatus/>
</cp:coreProperties>
</file>