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<sst xmlns="http://schemas.openxmlformats.org/spreadsheetml/2006/main" count="80" uniqueCount="75">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</sst>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10534.140000000001</v>
          </cell>
        </row>
        <row r="14">
          <cell r="J14">
            <v>10493</v>
          </cell>
        </row>
        <row r="49">
          <cell r="M49">
            <v>974.2900000000001</v>
          </cell>
        </row>
        <row r="50">
          <cell r="J50">
            <v>905</v>
          </cell>
        </row>
        <row r="60">
          <cell r="O60">
            <v>6809.86</v>
          </cell>
        </row>
        <row r="61">
          <cell r="J61">
            <v>6826</v>
          </cell>
        </row>
        <row r="103">
          <cell r="N103">
            <v>2377.25</v>
          </cell>
        </row>
        <row r="104">
          <cell r="J104">
            <v>2342</v>
          </cell>
        </row>
        <row r="122">
          <cell r="N122">
            <v>536.53</v>
          </cell>
        </row>
        <row r="123">
          <cell r="J123">
            <v>547</v>
          </cell>
        </row>
      </sheetData>
      <sheetData sheetId="1">
        <row r="33">
          <cell r="Q33">
            <v>4869.349999999999</v>
          </cell>
          <cell r="S33">
            <v>4909</v>
          </cell>
        </row>
        <row r="44">
          <cell r="Q44">
            <v>5517.349999999999</v>
          </cell>
          <cell r="S44">
            <v>5459</v>
          </cell>
        </row>
        <row r="57">
          <cell r="Q57">
            <v>3693.14</v>
          </cell>
          <cell r="S57">
            <v>3664</v>
          </cell>
        </row>
      </sheetData>
      <sheetData sheetId="2">
        <row r="4">
          <cell r="Q4">
            <v>9580.630000000001</v>
          </cell>
          <cell r="S4">
            <v>9544</v>
          </cell>
        </row>
        <row r="10">
          <cell r="Q10">
            <v>1030.98</v>
          </cell>
          <cell r="S10">
            <v>1029</v>
          </cell>
        </row>
        <row r="20">
          <cell r="Q20">
            <v>2027.73</v>
          </cell>
          <cell r="S20">
            <v>2029</v>
          </cell>
        </row>
        <row r="79">
          <cell r="Q79">
            <v>57703.85</v>
          </cell>
          <cell r="S79">
            <v>57701</v>
          </cell>
        </row>
      </sheetData>
      <sheetData sheetId="3">
        <row r="55">
          <cell r="B55">
            <v>15655.29</v>
          </cell>
          <cell r="I55">
            <v>15922.34</v>
          </cell>
        </row>
        <row r="57">
          <cell r="B57">
            <v>1073.83</v>
          </cell>
          <cell r="I57">
            <v>1089.46</v>
          </cell>
        </row>
        <row r="58">
          <cell r="B58">
            <v>1094.8</v>
          </cell>
          <cell r="I58">
            <v>1111.33</v>
          </cell>
        </row>
        <row r="59">
          <cell r="B59">
            <v>83.22</v>
          </cell>
          <cell r="I59">
            <v>82.78</v>
          </cell>
        </row>
        <row r="61">
          <cell r="B61">
            <v>71.1943</v>
          </cell>
          <cell r="I61">
            <v>72.92</v>
          </cell>
        </row>
        <row r="62">
          <cell r="B62">
            <v>1895.5</v>
          </cell>
          <cell r="I62">
            <v>1884</v>
          </cell>
        </row>
        <row r="64">
          <cell r="B64">
            <v>6310.72</v>
          </cell>
          <cell r="I64">
            <v>6444.1</v>
          </cell>
        </row>
        <row r="65">
          <cell r="B65">
            <v>19120</v>
          </cell>
          <cell r="I65">
            <v>18755</v>
          </cell>
        </row>
      </sheetData>
      <sheetData sheetId="4">
        <row r="18">
          <cell r="M18">
            <v>31.5687</v>
          </cell>
          <cell r="O18">
            <v>31.640523989456064</v>
          </cell>
        </row>
        <row r="21">
          <cell r="M21">
            <v>45.3011</v>
          </cell>
          <cell r="O21">
            <v>45.07841264155074</v>
          </cell>
        </row>
      </sheetData>
      <sheetData sheetId="5">
        <row r="2">
          <cell r="A2">
            <v>40046</v>
          </cell>
          <cell r="B2">
            <v>398.3</v>
          </cell>
        </row>
        <row r="3">
          <cell r="A3">
            <v>40039</v>
          </cell>
          <cell r="B3">
            <v>400.6</v>
          </cell>
        </row>
        <row r="4">
          <cell r="A4">
            <v>40032</v>
          </cell>
          <cell r="B4">
            <v>403.4</v>
          </cell>
        </row>
      </sheetData>
      <sheetData sheetId="7">
        <row r="8">
          <cell r="AA8">
            <v>13.29</v>
          </cell>
          <cell r="AB8">
            <v>13.01</v>
          </cell>
          <cell r="AE8">
            <v>10.07</v>
          </cell>
          <cell r="AF8">
            <v>9.74</v>
          </cell>
        </row>
      </sheetData>
      <sheetData sheetId="9">
        <row r="4">
          <cell r="F4">
            <v>623.2</v>
          </cell>
          <cell r="G4">
            <v>480.6</v>
          </cell>
        </row>
        <row r="5">
          <cell r="E5">
            <v>40053</v>
          </cell>
          <cell r="F5">
            <v>466.7</v>
          </cell>
          <cell r="G5">
            <v>328.4</v>
          </cell>
        </row>
      </sheetData>
      <sheetData sheetId="11">
        <row r="6">
          <cell r="G6" t="str">
            <v>325,250</v>
          </cell>
          <cell r="J6">
            <v>329</v>
          </cell>
        </row>
        <row r="7">
          <cell r="G7" t="str">
            <v>57,930</v>
          </cell>
          <cell r="J7">
            <v>58.339999999999996</v>
          </cell>
        </row>
        <row r="12">
          <cell r="L12">
            <v>5749.68625275</v>
          </cell>
          <cell r="M12">
            <v>5784.72750975</v>
          </cell>
        </row>
        <row r="15">
          <cell r="G15" t="str">
            <v>23,400</v>
          </cell>
          <cell r="J15">
            <v>23.52</v>
          </cell>
        </row>
        <row r="23">
          <cell r="G23" t="str">
            <v>71,670</v>
          </cell>
          <cell r="J23">
            <v>72.74</v>
          </cell>
        </row>
        <row r="31">
          <cell r="G31" t="str">
            <v>954,800</v>
          </cell>
          <cell r="J31">
            <v>958.8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C11" sqref="C10:C11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40056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40053</v>
      </c>
      <c r="F4" s="9">
        <f ca="1">TODAY()</f>
        <v>40056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1068</v>
      </c>
      <c r="E6" s="15">
        <f>'[1]инд-обновл'!I57</f>
        <v>1089.46</v>
      </c>
      <c r="F6" s="15">
        <f>'[1]инд-обновл'!B57</f>
        <v>1073.83</v>
      </c>
      <c r="G6" s="16">
        <f>IF(ISERROR(F6/E6-1),"н/д",F6/E6-1)</f>
        <v>-0.014346557009894956</v>
      </c>
      <c r="H6" s="16">
        <f>IF(ISERROR(F6/D6-1),"н/д",F6/D6-1)</f>
        <v>0.005458801498127164</v>
      </c>
      <c r="I6" s="16">
        <f>IF(ISERROR(F6/C6-1),"н/д",F6/C6-1)</f>
        <v>0.6926969214521035</v>
      </c>
      <c r="J6" s="16">
        <f>IF(ISERROR(F6/B6-1),"н/д",F6/B6-1)</f>
        <v>-0.5341544041091136</v>
      </c>
    </row>
    <row r="7" spans="1:10" ht="18.75">
      <c r="A7" s="14" t="s">
        <v>16</v>
      </c>
      <c r="B7" s="15">
        <v>1914.76</v>
      </c>
      <c r="C7" s="15">
        <v>639.82</v>
      </c>
      <c r="D7" s="15">
        <v>1098.95</v>
      </c>
      <c r="E7" s="15">
        <f>'[1]инд-обновл'!I58</f>
        <v>1111.33</v>
      </c>
      <c r="F7" s="15">
        <f>'[1]инд-обновл'!B58</f>
        <v>1094.8</v>
      </c>
      <c r="G7" s="16">
        <f>IF(ISERROR(F7/E7-1),"н/д",F7/E7-1)</f>
        <v>-0.014874069808247792</v>
      </c>
      <c r="H7" s="16">
        <f>IF(ISERROR(F7/D7-1),"н/д",F7/D7-1)</f>
        <v>-0.003776331953228129</v>
      </c>
      <c r="I7" s="16">
        <f>IF(ISERROR(F7/C7-1),"н/д",F7/C7-1)</f>
        <v>0.7111062486324278</v>
      </c>
      <c r="J7" s="16">
        <f>IF(ISERROR(F7/B7-1),"н/д",F7/B7-1)</f>
        <v>-0.4282312143558462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9286.56</v>
      </c>
      <c r="E10" s="19">
        <f>'[1]СевАм-индексы'!Q4</f>
        <v>9580.630000000001</v>
      </c>
      <c r="F10" s="15">
        <f>'[1]СевАм-индексы'!S4</f>
        <v>9544</v>
      </c>
      <c r="G10" s="16">
        <f aca="true" t="shared" si="0" ref="G10:G16">IF(ISERROR(F10/E10-1),"н/д",F10/E10-1)</f>
        <v>-0.003823339383735802</v>
      </c>
      <c r="H10" s="16">
        <f aca="true" t="shared" si="1" ref="H10:H16">IF(ISERROR(F10/D10-1),"н/д",F10/D10-1)</f>
        <v>0.02772178287762106</v>
      </c>
      <c r="I10" s="16">
        <f aca="true" t="shared" si="2" ref="I10:I16">IF(ISERROR(F10/C10-1),"н/д",F10/C10-1)</f>
        <v>0.05637271450376269</v>
      </c>
      <c r="J10" s="16">
        <f aca="true" t="shared" si="3" ref="J10:J16">IF(ISERROR(F10/B10-1),"н/д",F10/B10-1)</f>
        <v>-0.26832035670149246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2008.61</v>
      </c>
      <c r="E11" s="15">
        <f>'[1]СевАм-индексы'!Q20</f>
        <v>2027.73</v>
      </c>
      <c r="F11" s="15">
        <f>'[1]СевАм-индексы'!S20</f>
        <v>2029</v>
      </c>
      <c r="G11" s="16">
        <f t="shared" si="0"/>
        <v>0.0006263161269004502</v>
      </c>
      <c r="H11" s="16">
        <f t="shared" si="1"/>
        <v>0.010151298659271779</v>
      </c>
      <c r="I11" s="16">
        <f t="shared" si="2"/>
        <v>0.24309984622076808</v>
      </c>
      <c r="J11" s="16">
        <f t="shared" si="3"/>
        <v>-0.22248620478234205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1002.63</v>
      </c>
      <c r="E12" s="15">
        <f>'[1]СевАм-индексы'!Q10</f>
        <v>1030.98</v>
      </c>
      <c r="F12" s="15">
        <f>'[1]СевАм-индексы'!S10</f>
        <v>1029</v>
      </c>
      <c r="G12" s="16">
        <f t="shared" si="0"/>
        <v>-0.0019205028225571796</v>
      </c>
      <c r="H12" s="16">
        <f t="shared" si="1"/>
        <v>0.026300828820202904</v>
      </c>
      <c r="I12" s="16">
        <f t="shared" si="2"/>
        <v>0.10431423052157118</v>
      </c>
      <c r="J12" s="16">
        <f t="shared" si="3"/>
        <v>-0.28895215456480283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3477.8</v>
      </c>
      <c r="E13" s="15">
        <f>'[1]евр-индексы'!Q57</f>
        <v>3693.14</v>
      </c>
      <c r="F13" s="15">
        <f>'[1]евр-индексы'!S57</f>
        <v>3664</v>
      </c>
      <c r="G13" s="16">
        <f t="shared" si="0"/>
        <v>-0.007890304727142694</v>
      </c>
      <c r="H13" s="16">
        <f t="shared" si="1"/>
        <v>0.05353959399620445</v>
      </c>
      <c r="I13" s="16">
        <f t="shared" si="2"/>
        <v>0.09383256361036385</v>
      </c>
      <c r="J13" s="16">
        <f t="shared" si="3"/>
        <v>-0.3398317147438785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5426.85</v>
      </c>
      <c r="E14" s="15">
        <f>'[1]евр-индексы'!Q44</f>
        <v>5517.349999999999</v>
      </c>
      <c r="F14" s="15">
        <f>'[1]евр-индексы'!S44</f>
        <v>5459</v>
      </c>
      <c r="G14" s="16">
        <f t="shared" si="0"/>
        <v>-0.01057572929032946</v>
      </c>
      <c r="H14" s="16">
        <f t="shared" si="1"/>
        <v>0.00592424703096639</v>
      </c>
      <c r="I14" s="16">
        <f t="shared" si="2"/>
        <v>0.0977122783310913</v>
      </c>
      <c r="J14" s="16">
        <f t="shared" si="3"/>
        <v>-0.31325558868299563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4682.46</v>
      </c>
      <c r="E15" s="15">
        <f>'[1]евр-индексы'!Q33</f>
        <v>4869.349999999999</v>
      </c>
      <c r="F15" s="15">
        <f>'[1]евр-индексы'!S33</f>
        <v>4909</v>
      </c>
      <c r="G15" s="16">
        <f t="shared" si="0"/>
        <v>0.008142770595664928</v>
      </c>
      <c r="H15" s="16">
        <f t="shared" si="1"/>
        <v>0.04838055210295433</v>
      </c>
      <c r="I15" s="16">
        <f t="shared" si="2"/>
        <v>0.0761126662998517</v>
      </c>
      <c r="J15" s="16">
        <f t="shared" si="3"/>
        <v>-0.23496501316876273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10352.47</v>
      </c>
      <c r="E16" s="15">
        <f>'[1]азия-индексы'!P13</f>
        <v>10534.140000000001</v>
      </c>
      <c r="F16" s="15">
        <f>'[1]азия-индексы'!J14</f>
        <v>10493</v>
      </c>
      <c r="G16" s="16">
        <f t="shared" si="0"/>
        <v>-0.0039053971183220515</v>
      </c>
      <c r="H16" s="16">
        <f t="shared" si="1"/>
        <v>0.01357453825029209</v>
      </c>
      <c r="I16" s="16">
        <f t="shared" si="2"/>
        <v>0.1603296207503604</v>
      </c>
      <c r="J16" s="16">
        <f t="shared" si="3"/>
        <v>-0.28577262888492583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7056.71</v>
      </c>
      <c r="E18" s="15">
        <f>'[1]азия-индексы'!O60</f>
        <v>6809.86</v>
      </c>
      <c r="F18" s="15">
        <f>'[1]азия-индексы'!J61</f>
        <v>6826</v>
      </c>
      <c r="G18" s="16">
        <f aca="true" t="shared" si="4" ref="G18:G23">IF(ISERROR(F18/E18-1),"н/д",F18/E18-1)</f>
        <v>0.0023700927772376534</v>
      </c>
      <c r="H18" s="16">
        <f aca="true" t="shared" si="5" ref="H18:H23">IF(ISERROR(F18/D18-1),"н/д",F18/D18-1)</f>
        <v>-0.032693705707050436</v>
      </c>
      <c r="I18" s="16">
        <f aca="true" t="shared" si="6" ref="I18:I23">IF(ISERROR(F18/C18-1),"н/д",F18/C18-1)</f>
        <v>0.45286283791405824</v>
      </c>
      <c r="J18" s="16">
        <f aca="true" t="shared" si="7" ref="J18:J23">IF(ISERROR(F18/B18-1),"н/д",F18/B18-1)</f>
        <v>-0.17987288390143097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467.93</v>
      </c>
      <c r="E19" s="15">
        <f>'[1]азия-индексы'!N122</f>
        <v>536.53</v>
      </c>
      <c r="F19" s="15">
        <f>'[1]азия-индексы'!J123</f>
        <v>547</v>
      </c>
      <c r="G19" s="16">
        <f t="shared" si="4"/>
        <v>0.019514286246808288</v>
      </c>
      <c r="H19" s="16">
        <f t="shared" si="5"/>
        <v>0.16897826597995436</v>
      </c>
      <c r="I19" s="16">
        <f t="shared" si="6"/>
        <v>0.7457075381374865</v>
      </c>
      <c r="J19" s="16">
        <f t="shared" si="7"/>
        <v>-0.406144826837477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15924.23</v>
      </c>
      <c r="E20" s="15">
        <f>'[1]инд-обновл'!I55</f>
        <v>15922.34</v>
      </c>
      <c r="F20" s="15">
        <f>'[1]инд-обновл'!B55</f>
        <v>15655.29</v>
      </c>
      <c r="G20" s="16">
        <f t="shared" si="4"/>
        <v>-0.01677203225154089</v>
      </c>
      <c r="H20" s="16">
        <f t="shared" si="5"/>
        <v>-0.016888728685782506</v>
      </c>
      <c r="I20" s="16">
        <f t="shared" si="6"/>
        <v>0.5807899461400361</v>
      </c>
      <c r="J20" s="16">
        <f t="shared" si="7"/>
        <v>-0.22883004034343646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2338.797</v>
      </c>
      <c r="E21" s="15">
        <f>'[1]азия-индексы'!N103</f>
        <v>2377.25</v>
      </c>
      <c r="F21" s="15">
        <f>'[1]азия-индексы'!J104</f>
        <v>2342</v>
      </c>
      <c r="G21" s="16">
        <f t="shared" si="4"/>
        <v>-0.014828057629614033</v>
      </c>
      <c r="H21" s="16">
        <f t="shared" si="5"/>
        <v>0.0013695074861135303</v>
      </c>
      <c r="I21" s="16">
        <f t="shared" si="6"/>
        <v>0.629401017714692</v>
      </c>
      <c r="J21" s="16">
        <f t="shared" si="7"/>
        <v>-0.1425956434193667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1140.576</v>
      </c>
      <c r="E22" s="15">
        <f>'[1]азия-индексы'!M49</f>
        <v>974.2900000000001</v>
      </c>
      <c r="F22" s="15">
        <f>'[1]азия-индексы'!J50</f>
        <v>905</v>
      </c>
      <c r="G22" s="16">
        <f t="shared" si="4"/>
        <v>-0.07111845549066509</v>
      </c>
      <c r="H22" s="16">
        <f t="shared" si="5"/>
        <v>-0.20654125634766995</v>
      </c>
      <c r="I22" s="16">
        <f t="shared" si="6"/>
        <v>0.5845640697908552</v>
      </c>
      <c r="J22" s="16">
        <f t="shared" si="7"/>
        <v>-0.38535723988046733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55997.807</v>
      </c>
      <c r="E23" s="15">
        <f>'[1]СевАм-индексы'!Q79</f>
        <v>57703.85</v>
      </c>
      <c r="F23" s="15">
        <f>'[1]СевАм-индексы'!S79</f>
        <v>57701</v>
      </c>
      <c r="G23" s="16">
        <f t="shared" si="4"/>
        <v>-4.939011868354548E-05</v>
      </c>
      <c r="H23" s="16">
        <f t="shared" si="5"/>
        <v>0.030415351801187596</v>
      </c>
      <c r="I23" s="16">
        <f t="shared" si="6"/>
        <v>0.4337789484146706</v>
      </c>
      <c r="J23" s="16">
        <f t="shared" si="7"/>
        <v>-0.07441954920361349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72.92</v>
      </c>
      <c r="F25" s="21">
        <f>'[1]инд-обновл'!B61</f>
        <v>71.1943</v>
      </c>
      <c r="G25" s="16">
        <f aca="true" t="shared" si="8" ref="G25:G34">IF(ISERROR(F25/E25-1),"н/д",F25/E25-1)</f>
        <v>-0.023665660998354432</v>
      </c>
      <c r="H25" s="16">
        <f aca="true" t="shared" si="9" ref="H25:H34">IF(ISERROR(F25/D25-1),"н/д",F25/D25-1)</f>
        <v>-0.018145083436767462</v>
      </c>
      <c r="I25" s="16">
        <f aca="true" t="shared" si="10" ref="I25:I34">IF(ISERROR(F25/C25-1),"н/д",F25/C25-1)</f>
        <v>0.5150947010002127</v>
      </c>
      <c r="J25" s="16">
        <f aca="true" t="shared" si="11" ref="J25:J34">IF(ISERROR(F25/B25-1),"н/д",F25/B25-1)</f>
        <v>-0.2712968270214944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72.74</v>
      </c>
      <c r="F26" s="21" t="str">
        <f>'[1]сырье'!G23</f>
        <v>71,670</v>
      </c>
      <c r="G26" s="16">
        <f t="shared" si="8"/>
        <v>-0.01470992576299135</v>
      </c>
      <c r="H26" s="16">
        <f t="shared" si="9"/>
        <v>0.016307430516165677</v>
      </c>
      <c r="I26" s="16">
        <f t="shared" si="10"/>
        <v>0.5466119982736297</v>
      </c>
      <c r="J26" s="16">
        <f t="shared" si="11"/>
        <v>-0.2806383619391749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958.8</v>
      </c>
      <c r="F27" s="21" t="str">
        <f>'[1]сырье'!G31</f>
        <v>954,800</v>
      </c>
      <c r="G27" s="16">
        <f t="shared" si="8"/>
        <v>-0.004171881518564846</v>
      </c>
      <c r="H27" s="16">
        <f t="shared" si="9"/>
        <v>-0.0005233957918978627</v>
      </c>
      <c r="I27" s="16">
        <f t="shared" si="10"/>
        <v>0.0887115165336374</v>
      </c>
      <c r="J27" s="16">
        <f t="shared" si="11"/>
        <v>0.140332019586767</v>
      </c>
    </row>
    <row r="28" spans="1:10" ht="18.75">
      <c r="A28" s="14" t="s">
        <v>37</v>
      </c>
      <c r="B28" s="21">
        <v>6665.6</v>
      </c>
      <c r="C28" s="22">
        <v>3070</v>
      </c>
      <c r="D28" s="21">
        <v>6031.84</v>
      </c>
      <c r="E28" s="21">
        <f>'[1]инд-обновл'!I64</f>
        <v>6444.1</v>
      </c>
      <c r="F28" s="21">
        <f>'[1]инд-обновл'!B64</f>
        <v>6310.72</v>
      </c>
      <c r="G28" s="16">
        <f t="shared" si="8"/>
        <v>-0.020698002824288908</v>
      </c>
      <c r="H28" s="16">
        <f t="shared" si="9"/>
        <v>0.04623464813390288</v>
      </c>
      <c r="I28" s="16">
        <f t="shared" si="10"/>
        <v>1.0556091205211726</v>
      </c>
      <c r="J28" s="16">
        <f t="shared" si="11"/>
        <v>-0.0532405184829573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18950</v>
      </c>
      <c r="E29" s="21">
        <f>'[1]инд-обновл'!I65</f>
        <v>18755</v>
      </c>
      <c r="F29" s="21">
        <f>'[1]инд-обновл'!B65</f>
        <v>19120</v>
      </c>
      <c r="G29" s="16">
        <f t="shared" si="8"/>
        <v>0.019461476939482747</v>
      </c>
      <c r="H29" s="16">
        <f t="shared" si="9"/>
        <v>0.008970976253298124</v>
      </c>
      <c r="I29" s="16">
        <f t="shared" si="10"/>
        <v>0.5043273013375296</v>
      </c>
      <c r="J29" s="16">
        <f t="shared" si="11"/>
        <v>-0.2784905660377358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1974</v>
      </c>
      <c r="E30" s="21">
        <f>'[1]инд-обновл'!I62</f>
        <v>1884</v>
      </c>
      <c r="F30" s="21">
        <f>'[1]инд-обновл'!B62</f>
        <v>1895.5</v>
      </c>
      <c r="G30" s="16">
        <f t="shared" si="8"/>
        <v>0.006104033970276035</v>
      </c>
      <c r="H30" s="16">
        <f t="shared" si="9"/>
        <v>-0.03976697061803447</v>
      </c>
      <c r="I30" s="16">
        <f t="shared" si="10"/>
        <v>0.2678929765886289</v>
      </c>
      <c r="J30" s="16">
        <f t="shared" si="11"/>
        <v>-0.19868949482139087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58.339999999999996</v>
      </c>
      <c r="F31" s="21" t="str">
        <f>'[1]сырье'!G7</f>
        <v>57,930</v>
      </c>
      <c r="G31" s="16">
        <f t="shared" si="8"/>
        <v>-0.007027768255056466</v>
      </c>
      <c r="H31" s="16">
        <f t="shared" si="9"/>
        <v>-0.0440594059405941</v>
      </c>
      <c r="I31" s="16">
        <f t="shared" si="10"/>
        <v>0.21167119849403893</v>
      </c>
      <c r="J31" s="16">
        <f t="shared" si="11"/>
        <v>-0.13537313432835818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23.52</v>
      </c>
      <c r="F32" s="21" t="str">
        <f>'[1]сырье'!G15</f>
        <v>23,400</v>
      </c>
      <c r="G32" s="16">
        <f t="shared" si="8"/>
        <v>-0.005102040816326592</v>
      </c>
      <c r="H32" s="16">
        <f t="shared" si="9"/>
        <v>0.24072110286320259</v>
      </c>
      <c r="I32" s="16">
        <f t="shared" si="10"/>
        <v>1.0707964601769908</v>
      </c>
      <c r="J32" s="16">
        <f t="shared" si="11"/>
        <v>1.0526315789473681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329</v>
      </c>
      <c r="F33" s="21" t="str">
        <f>'[1]сырье'!G6</f>
        <v>325,250</v>
      </c>
      <c r="G33" s="16">
        <f t="shared" si="8"/>
        <v>-0.011398176291793294</v>
      </c>
      <c r="H33" s="16">
        <f t="shared" si="9"/>
        <v>-0.09337979094076654</v>
      </c>
      <c r="I33" s="16">
        <f t="shared" si="10"/>
        <v>-0.17133757961783436</v>
      </c>
      <c r="J33" s="16">
        <f t="shared" si="11"/>
        <v>-0.35376515000993447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5784.72750975</v>
      </c>
      <c r="F34" s="21">
        <f>'[1]сырье'!L12</f>
        <v>5749.68625275</v>
      </c>
      <c r="G34" s="16">
        <f t="shared" si="8"/>
        <v>-0.006057546693589044</v>
      </c>
      <c r="H34" s="16">
        <f t="shared" si="9"/>
        <v>-0.06724534363745505</v>
      </c>
      <c r="I34" s="16">
        <f t="shared" si="10"/>
        <v>-0.11367386771438714</v>
      </c>
      <c r="J34" s="16">
        <f t="shared" si="11"/>
        <v>-0.3603001465548893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40053</v>
      </c>
      <c r="F36" s="24">
        <f ca="1">TODAY()</f>
        <v>40056</v>
      </c>
      <c r="G36" s="25"/>
      <c r="H36" s="25"/>
      <c r="I36" s="25"/>
      <c r="J36" s="11">
        <f>WEEKDAY(F36)</f>
        <v>2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417.8</v>
      </c>
      <c r="E38" s="26">
        <f>'[1]остатки средств на кс'!F5</f>
        <v>466.7</v>
      </c>
      <c r="F38" s="26">
        <f>'[1]остатки средств на кс'!F4</f>
        <v>623.2</v>
      </c>
      <c r="G38" s="16">
        <f aca="true" t="shared" si="12" ref="G38:G44">IF(ISERROR(F38/E38-1),"н/д",F38/E38-1)</f>
        <v>0.3353331904863939</v>
      </c>
      <c r="H38" s="16">
        <f aca="true" t="shared" si="13" ref="H38:H44">IF(ISERROR(F38/D38-1),"н/д",F38/D38-1)</f>
        <v>0.49162278602202014</v>
      </c>
      <c r="I38" s="16">
        <f aca="true" t="shared" si="14" ref="I38:I44">IF(ISERROR(F38/C38-1),"н/д",F38/C38-1)</f>
        <v>-0.39353834176722446</v>
      </c>
      <c r="J38" s="16">
        <f aca="true" t="shared" si="15" ref="J38:J44">IF(ISERROR(F38/B38-1),"н/д",F38/B38-1)</f>
        <v>-0.22313637496883565</v>
      </c>
    </row>
    <row r="39" spans="1:10" ht="37.5">
      <c r="A39" s="14" t="s">
        <v>47</v>
      </c>
      <c r="B39" s="26">
        <v>576.5</v>
      </c>
      <c r="C39" s="26">
        <v>802.7</v>
      </c>
      <c r="D39" s="26">
        <v>277</v>
      </c>
      <c r="E39" s="26">
        <f>'[1]остатки средств на кс'!G5</f>
        <v>328.4</v>
      </c>
      <c r="F39" s="26">
        <f>'[1]остатки средств на кс'!G4</f>
        <v>480.6</v>
      </c>
      <c r="G39" s="16">
        <f t="shared" si="12"/>
        <v>0.46345919610231445</v>
      </c>
      <c r="H39" s="16">
        <f t="shared" si="13"/>
        <v>0.7350180505415163</v>
      </c>
      <c r="I39" s="16">
        <f t="shared" si="14"/>
        <v>-0.40127071134919645</v>
      </c>
      <c r="J39" s="16">
        <f t="shared" si="15"/>
        <v>-0.16634865568083257</v>
      </c>
    </row>
    <row r="40" spans="1:10" ht="18.75">
      <c r="A40" s="14" t="s">
        <v>48</v>
      </c>
      <c r="B40" s="26">
        <v>5.5</v>
      </c>
      <c r="C40" s="26">
        <v>15.7</v>
      </c>
      <c r="D40" s="26">
        <v>9.46</v>
      </c>
      <c r="E40" s="26">
        <f>'[1]rates-cbr'!AE8</f>
        <v>10.07</v>
      </c>
      <c r="F40" s="26">
        <f>'[1]rates-cbr'!AF8</f>
        <v>9.74</v>
      </c>
      <c r="G40" s="16">
        <f t="shared" si="12"/>
        <v>-0.03277060575968227</v>
      </c>
      <c r="H40" s="16">
        <f t="shared" si="13"/>
        <v>0.029598308668076</v>
      </c>
      <c r="I40" s="16">
        <f t="shared" si="14"/>
        <v>-0.3796178343949044</v>
      </c>
      <c r="J40" s="16">
        <f t="shared" si="15"/>
        <v>0.770909090909091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12.62</v>
      </c>
      <c r="E41" s="26">
        <f>'[1]rates-cbr'!AA8</f>
        <v>13.29</v>
      </c>
      <c r="F41" s="26">
        <f>'[1]rates-cbr'!AB8</f>
        <v>13.01</v>
      </c>
      <c r="G41" s="16">
        <f t="shared" si="12"/>
        <v>-0.021068472535741067</v>
      </c>
      <c r="H41" s="16">
        <f t="shared" si="13"/>
        <v>0.030903328050713164</v>
      </c>
      <c r="I41" s="16">
        <f t="shared" si="14"/>
        <v>-0.39796390559925965</v>
      </c>
      <c r="J41" s="16">
        <f t="shared" si="15"/>
        <v>0.9188790560471976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0.472</v>
      </c>
      <c r="E42" s="26">
        <v>0.372</v>
      </c>
      <c r="F42" s="26">
        <v>0.361</v>
      </c>
      <c r="G42" s="16">
        <f t="shared" si="12"/>
        <v>-0.029569892473118253</v>
      </c>
      <c r="H42" s="16">
        <f t="shared" si="13"/>
        <v>-0.23516949152542377</v>
      </c>
      <c r="I42" s="16">
        <f t="shared" si="14"/>
        <v>-0.7466666666666667</v>
      </c>
      <c r="J42" s="16">
        <f t="shared" si="15"/>
        <v>-0.9232404847969381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31.1533</v>
      </c>
      <c r="E43" s="26">
        <f>'[1]курсы валют'!O18</f>
        <v>31.640523989456064</v>
      </c>
      <c r="F43" s="26">
        <f>'[1]курсы валют'!M18</f>
        <v>31.5687</v>
      </c>
      <c r="G43" s="16">
        <f t="shared" si="12"/>
        <v>-0.0022699999999999942</v>
      </c>
      <c r="H43" s="16">
        <f t="shared" si="13"/>
        <v>0.013334060918104962</v>
      </c>
      <c r="I43" s="16">
        <f t="shared" si="14"/>
        <v>0.07413065668594765</v>
      </c>
      <c r="J43" s="16">
        <f t="shared" si="15"/>
        <v>0.2885183673469387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43.9978</v>
      </c>
      <c r="E44" s="26">
        <f>'[1]курсы валют'!O21</f>
        <v>45.07841264155074</v>
      </c>
      <c r="F44" s="26">
        <f>'[1]курсы валют'!M21</f>
        <v>45.3011</v>
      </c>
      <c r="G44" s="16">
        <f t="shared" si="12"/>
        <v>0.0049399999999999444</v>
      </c>
      <c r="H44" s="16">
        <f t="shared" si="13"/>
        <v>0.029621935642236696</v>
      </c>
      <c r="I44" s="16">
        <f t="shared" si="14"/>
        <v>0.09350310783899585</v>
      </c>
      <c r="J44" s="16">
        <f t="shared" si="15"/>
        <v>0.25836388888888884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40032</v>
      </c>
      <c r="E45" s="31">
        <f>'[1]ЗВР-cbr'!A3</f>
        <v>40039</v>
      </c>
      <c r="F45" s="31">
        <f>'[1]ЗВР-cbr'!A2</f>
        <v>40046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403.4</v>
      </c>
      <c r="E46" s="26">
        <f>'[1]ЗВР-cbr'!B3</f>
        <v>400.6</v>
      </c>
      <c r="F46" s="26">
        <f>'[1]ЗВР-cbr'!B2</f>
        <v>398.3</v>
      </c>
      <c r="G46" s="16">
        <f>IF(ISERROR(F46/E46-1),"н/д",F46/E46-1)</f>
        <v>-0.005741387918122842</v>
      </c>
      <c r="H46" s="16">
        <f>IF(ISERROR(F46/D46-1),"н/д",F46/D46-1)</f>
        <v>-0.012642538423401017</v>
      </c>
      <c r="I46" s="16">
        <f>IF(ISERROR(F46/C46-1),"н/д",F46/C46-1)</f>
        <v>-0.0650234741784037</v>
      </c>
      <c r="J46" s="16">
        <f>IF(ISERROR(F46/B46-1),"н/д",F46/B46-1)</f>
        <v>-0.1705539358600583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40042</v>
      </c>
      <c r="F47" s="31">
        <v>40049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8.3</v>
      </c>
      <c r="F48" s="34">
        <v>8.3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>
        <v>13121</v>
      </c>
      <c r="G50" s="16">
        <f>IF(ISERROR(F50/E50-1),"н/д",F50/E50-1)</f>
        <v>-0.003039282729275894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2009-08-31T09:21:15Z</cp:lastPrinted>
  <dcterms:created xsi:type="dcterms:W3CDTF">2009-08-31T09:19:41Z</dcterms:created>
  <dcterms:modified xsi:type="dcterms:W3CDTF">2009-08-31T09:21:17Z</dcterms:modified>
  <cp:category/>
  <cp:version/>
  <cp:contentType/>
  <cp:contentStatus/>
</cp:coreProperties>
</file>