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<sst xmlns="http://schemas.openxmlformats.org/spreadsheetml/2006/main" count="80" uniqueCount="75">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</sst>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10375.01</v>
          </cell>
        </row>
        <row r="14">
          <cell r="J14">
            <v>10253</v>
          </cell>
        </row>
        <row r="49">
          <cell r="M49">
            <v>1149.2800000000002</v>
          </cell>
        </row>
        <row r="50">
          <cell r="J50">
            <v>1144</v>
          </cell>
        </row>
        <row r="60">
          <cell r="O60">
            <v>6955.87</v>
          </cell>
        </row>
        <row r="61">
          <cell r="J61">
            <v>6848</v>
          </cell>
        </row>
        <row r="103">
          <cell r="N103">
            <v>2360.1</v>
          </cell>
        </row>
        <row r="104">
          <cell r="J104">
            <v>2314</v>
          </cell>
        </row>
        <row r="122">
          <cell r="N122">
            <v>476.59000000000003</v>
          </cell>
        </row>
        <row r="123">
          <cell r="J123">
            <v>481</v>
          </cell>
        </row>
      </sheetData>
      <sheetData sheetId="1">
        <row r="33">
          <cell r="Q33">
            <v>4671.37</v>
          </cell>
          <cell r="S33">
            <v>4664</v>
          </cell>
        </row>
        <row r="44">
          <cell r="Q44">
            <v>5417.02</v>
          </cell>
          <cell r="S44">
            <v>5409</v>
          </cell>
        </row>
        <row r="57">
          <cell r="Q57">
            <v>3476.37</v>
          </cell>
          <cell r="S57">
            <v>3491</v>
          </cell>
        </row>
      </sheetData>
      <sheetData sheetId="2">
        <row r="4">
          <cell r="Q4">
            <v>9286.560000000001</v>
          </cell>
          <cell r="S4">
            <v>9320</v>
          </cell>
        </row>
        <row r="10">
          <cell r="Q10">
            <v>1002.63</v>
          </cell>
          <cell r="S10">
            <v>1006</v>
          </cell>
        </row>
        <row r="20">
          <cell r="Q20">
            <v>2008.61</v>
          </cell>
          <cell r="S20">
            <v>2011</v>
          </cell>
        </row>
        <row r="79">
          <cell r="Q79">
            <v>55997.81</v>
          </cell>
          <cell r="S79">
            <v>56038</v>
          </cell>
        </row>
      </sheetData>
      <sheetData sheetId="3">
        <row r="16">
          <cell r="D16">
            <v>2032</v>
          </cell>
          <cell r="F16">
            <v>1990</v>
          </cell>
        </row>
        <row r="27">
          <cell r="B27">
            <v>15814.59</v>
          </cell>
          <cell r="I27">
            <v>15830.98</v>
          </cell>
        </row>
        <row r="28">
          <cell r="B28">
            <v>1091.9</v>
          </cell>
          <cell r="I28">
            <v>1074.49</v>
          </cell>
        </row>
        <row r="29">
          <cell r="B29">
            <v>1113.57</v>
          </cell>
          <cell r="I29">
            <v>1102.1</v>
          </cell>
        </row>
        <row r="30">
          <cell r="B30">
            <v>83.22</v>
          </cell>
          <cell r="I30">
            <v>82.78</v>
          </cell>
        </row>
        <row r="32">
          <cell r="B32">
            <v>74.05</v>
          </cell>
          <cell r="I32">
            <v>74.28</v>
          </cell>
        </row>
        <row r="33">
          <cell r="B33">
            <v>6128.84</v>
          </cell>
          <cell r="I33">
            <v>6163.02</v>
          </cell>
        </row>
        <row r="34">
          <cell r="B34">
            <v>19600</v>
          </cell>
          <cell r="I34">
            <v>19350</v>
          </cell>
        </row>
      </sheetData>
      <sheetData sheetId="4">
        <row r="18">
          <cell r="I18">
            <v>31.0484</v>
          </cell>
          <cell r="K18">
            <v>31.242415399631714</v>
          </cell>
        </row>
        <row r="19">
          <cell r="C19">
            <v>44.7097</v>
          </cell>
        </row>
        <row r="21">
          <cell r="C21">
            <v>44.4642</v>
          </cell>
        </row>
      </sheetData>
      <sheetData sheetId="5">
        <row r="2">
          <cell r="A2">
            <v>40018</v>
          </cell>
          <cell r="B2">
            <v>402.4</v>
          </cell>
        </row>
        <row r="3">
          <cell r="A3">
            <v>40011</v>
          </cell>
          <cell r="B3">
            <v>398.1</v>
          </cell>
        </row>
        <row r="4">
          <cell r="A4">
            <v>40004</v>
          </cell>
          <cell r="B4">
            <v>400.9</v>
          </cell>
        </row>
      </sheetData>
      <sheetData sheetId="7">
        <row r="8">
          <cell r="AA8">
            <v>13.42</v>
          </cell>
          <cell r="AB8">
            <v>12.63</v>
          </cell>
          <cell r="AE8">
            <v>10.02</v>
          </cell>
          <cell r="AF8">
            <v>9.8</v>
          </cell>
        </row>
      </sheetData>
      <sheetData sheetId="9">
        <row r="4">
          <cell r="F4">
            <v>425.9</v>
          </cell>
          <cell r="G4">
            <v>288.4</v>
          </cell>
        </row>
        <row r="5">
          <cell r="F5">
            <v>416.6</v>
          </cell>
          <cell r="G5">
            <v>277</v>
          </cell>
        </row>
      </sheetData>
      <sheetData sheetId="11">
        <row r="6">
          <cell r="G6" t="str">
            <v>365,500</v>
          </cell>
          <cell r="J6">
            <v>365.75</v>
          </cell>
        </row>
        <row r="7">
          <cell r="G7" t="str">
            <v>62,410</v>
          </cell>
          <cell r="J7">
            <v>62.559999999999995</v>
          </cell>
        </row>
        <row r="12">
          <cell r="L12">
            <v>6571.083376</v>
          </cell>
          <cell r="M12">
            <v>6550.979537000001</v>
          </cell>
        </row>
        <row r="15">
          <cell r="G15" t="str">
            <v>19,470</v>
          </cell>
          <cell r="J15">
            <v>19.349999999999998</v>
          </cell>
        </row>
        <row r="23">
          <cell r="G23" t="str">
            <v>71,150</v>
          </cell>
          <cell r="J23">
            <v>71.42</v>
          </cell>
        </row>
        <row r="31">
          <cell r="G31" t="str">
            <v>967,000</v>
          </cell>
          <cell r="J31">
            <v>969.7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40030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40029</v>
      </c>
      <c r="F4" s="9">
        <f ca="1">TODAY()</f>
        <v>40030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1053</v>
      </c>
      <c r="E6" s="15">
        <f>'[1]инд-обновл'!I28</f>
        <v>1074.49</v>
      </c>
      <c r="F6" s="15">
        <f>'[1]инд-обновл'!B28</f>
        <v>1091.9</v>
      </c>
      <c r="G6" s="16">
        <f>IF(ISERROR(F6/E6-1),"н/д",F6/E6-1)</f>
        <v>0.016203035858872727</v>
      </c>
      <c r="H6" s="16">
        <f>IF(ISERROR(F6/D6-1),"н/д",F6/D6-1)</f>
        <v>0.03694207027540375</v>
      </c>
      <c r="I6" s="16">
        <f>IF(ISERROR(F6/C6-1),"н/д",F6/C6-1)</f>
        <v>0.7211809770015292</v>
      </c>
      <c r="J6" s="16">
        <f>IF(ISERROR(F6/B6-1),"н/д",F6/B6-1)</f>
        <v>-0.5263153328243215</v>
      </c>
    </row>
    <row r="7" spans="1:10" ht="18.75">
      <c r="A7" s="14" t="s">
        <v>16</v>
      </c>
      <c r="B7" s="15">
        <v>1914.76</v>
      </c>
      <c r="C7" s="15">
        <v>639.82</v>
      </c>
      <c r="D7" s="15">
        <v>1085</v>
      </c>
      <c r="E7" s="15">
        <f>'[1]инд-обновл'!I29</f>
        <v>1102.1</v>
      </c>
      <c r="F7" s="15">
        <f>'[1]инд-обновл'!B29</f>
        <v>1113.57</v>
      </c>
      <c r="G7" s="16">
        <f>IF(ISERROR(F7/E7-1),"н/д",F7/E7-1)</f>
        <v>0.010407404046819835</v>
      </c>
      <c r="H7" s="16">
        <f>IF(ISERROR(F7/D7-1),"н/д",F7/D7-1)</f>
        <v>0.02633179723502299</v>
      </c>
      <c r="I7" s="16">
        <f>IF(ISERROR(F7/C7-1),"н/д",F7/C7-1)</f>
        <v>0.740442624488137</v>
      </c>
      <c r="J7" s="16">
        <f>IF(ISERROR(F7/B7-1),"н/д",F7/B7-1)</f>
        <v>-0.418428419227475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'[1]инд-обновл'!I30</f>
        <v>82.78</v>
      </c>
      <c r="F8" s="15">
        <f>'[1]инд-обновл'!B30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9172</v>
      </c>
      <c r="E10" s="19">
        <f>'[1]СевАм-индексы'!Q4</f>
        <v>9286.560000000001</v>
      </c>
      <c r="F10" s="15">
        <f>'[1]СевАм-индексы'!S4</f>
        <v>9320</v>
      </c>
      <c r="G10" s="16">
        <f aca="true" t="shared" si="0" ref="G10:G16">IF(ISERROR(F10/E10-1),"н/д",F10/E10-1)</f>
        <v>0.003600902810082296</v>
      </c>
      <c r="H10" s="16">
        <f aca="true" t="shared" si="1" ref="H10:H16">IF(ISERROR(F10/D10-1),"н/д",F10/D10-1)</f>
        <v>0.016136066288704676</v>
      </c>
      <c r="I10" s="16">
        <f aca="true" t="shared" si="2" ref="I10:I16">IF(ISERROR(F10/C10-1),"н/д",F10/C10-1)</f>
        <v>0.031579390106356575</v>
      </c>
      <c r="J10" s="16">
        <f aca="true" t="shared" si="3" ref="J10:J16">IF(ISERROR(F10/B10-1),"н/д",F10/B10-1)</f>
        <v>-0.2854930557898061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1979</v>
      </c>
      <c r="E11" s="15">
        <f>'[1]СевАм-индексы'!Q20</f>
        <v>2008.61</v>
      </c>
      <c r="F11" s="15">
        <f>'[1]СевАм-индексы'!S20</f>
        <v>2011</v>
      </c>
      <c r="G11" s="16">
        <f t="shared" si="0"/>
        <v>0.0011898775770309289</v>
      </c>
      <c r="H11" s="16">
        <f t="shared" si="1"/>
        <v>0.016169782718544745</v>
      </c>
      <c r="I11" s="16">
        <f t="shared" si="2"/>
        <v>0.23207185349924342</v>
      </c>
      <c r="J11" s="16">
        <f t="shared" si="3"/>
        <v>-0.22938381361128135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987</v>
      </c>
      <c r="E12" s="15">
        <f>'[1]СевАм-индексы'!Q10</f>
        <v>1002.63</v>
      </c>
      <c r="F12" s="15">
        <f>'[1]СевАм-индексы'!S10</f>
        <v>1006</v>
      </c>
      <c r="G12" s="16">
        <f t="shared" si="0"/>
        <v>0.0033611601488086063</v>
      </c>
      <c r="H12" s="16">
        <f t="shared" si="1"/>
        <v>0.019250253292806496</v>
      </c>
      <c r="I12" s="16">
        <f t="shared" si="2"/>
        <v>0.07963082206482075</v>
      </c>
      <c r="J12" s="16">
        <f t="shared" si="3"/>
        <v>-0.30484535227618237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3460</v>
      </c>
      <c r="E13" s="15">
        <f>'[1]евр-индексы'!Q57</f>
        <v>3476.37</v>
      </c>
      <c r="F13" s="15">
        <f>'[1]евр-индексы'!S57</f>
        <v>3491</v>
      </c>
      <c r="G13" s="16">
        <f t="shared" si="0"/>
        <v>0.004208412798407668</v>
      </c>
      <c r="H13" s="16">
        <f t="shared" si="1"/>
        <v>0.008959537572254428</v>
      </c>
      <c r="I13" s="16">
        <f t="shared" si="2"/>
        <v>0.042185993330726035</v>
      </c>
      <c r="J13" s="16">
        <f t="shared" si="3"/>
        <v>-0.3710023242824454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5399</v>
      </c>
      <c r="E14" s="15">
        <f>'[1]евр-индексы'!Q44</f>
        <v>5417.02</v>
      </c>
      <c r="F14" s="15">
        <f>'[1]евр-индексы'!S44</f>
        <v>5409</v>
      </c>
      <c r="G14" s="16">
        <f t="shared" si="0"/>
        <v>-0.001480518809234721</v>
      </c>
      <c r="H14" s="16">
        <f t="shared" si="1"/>
        <v>0.00185219485089827</v>
      </c>
      <c r="I14" s="16">
        <f t="shared" si="2"/>
        <v>0.08765812667024608</v>
      </c>
      <c r="J14" s="16">
        <f t="shared" si="3"/>
        <v>-0.3195456089368608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4654</v>
      </c>
      <c r="E15" s="15">
        <f>'[1]евр-индексы'!Q33</f>
        <v>4671.37</v>
      </c>
      <c r="F15" s="15">
        <f>'[1]евр-индексы'!S33</f>
        <v>4664</v>
      </c>
      <c r="G15" s="16">
        <f t="shared" si="0"/>
        <v>-0.0015776956224833327</v>
      </c>
      <c r="H15" s="16">
        <f t="shared" si="1"/>
        <v>0.0021486892995272733</v>
      </c>
      <c r="I15" s="16">
        <f t="shared" si="2"/>
        <v>0.022405678472704693</v>
      </c>
      <c r="J15" s="16">
        <f t="shared" si="3"/>
        <v>-0.2731466330045038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</v>
      </c>
      <c r="E16" s="15">
        <f>'[1]азия-индексы'!P13</f>
        <v>10375.01</v>
      </c>
      <c r="F16" s="15">
        <f>'[1]азия-индексы'!J14</f>
        <v>10253</v>
      </c>
      <c r="G16" s="16">
        <f t="shared" si="0"/>
        <v>-0.01175998866507122</v>
      </c>
      <c r="H16" s="16">
        <f t="shared" si="1"/>
        <v>-0.009563369397217913</v>
      </c>
      <c r="I16" s="16">
        <f t="shared" si="2"/>
        <v>0.13379010783888745</v>
      </c>
      <c r="J16" s="16">
        <f t="shared" si="3"/>
        <v>-0.30210871666417083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7057</v>
      </c>
      <c r="E18" s="15">
        <f>'[1]азия-индексы'!O60</f>
        <v>6955.87</v>
      </c>
      <c r="F18" s="15">
        <f>'[1]азия-индексы'!J61</f>
        <v>6848</v>
      </c>
      <c r="G18" s="16">
        <f aca="true" t="shared" si="4" ref="G18:G23">IF(ISERROR(F18/E18-1),"н/д",F18/E18-1)</f>
        <v>-0.015507765383769412</v>
      </c>
      <c r="H18" s="16">
        <f aca="true" t="shared" si="5" ref="H18:H23">IF(ISERROR(F18/D18-1),"н/д",F18/D18-1)</f>
        <v>-0.029615984129233386</v>
      </c>
      <c r="I18" s="16">
        <f aca="true" t="shared" si="6" ref="I18:I23">IF(ISERROR(F18/C18-1),"н/д",F18/C18-1)</f>
        <v>0.45754537269784223</v>
      </c>
      <c r="J18" s="16">
        <f aca="true" t="shared" si="7" ref="J18:J23">IF(ISERROR(F18/B18-1),"н/д",F18/B18-1)</f>
        <v>-0.17722963799545843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468</v>
      </c>
      <c r="E19" s="15">
        <f>'[1]азия-индексы'!N122</f>
        <v>476.59000000000003</v>
      </c>
      <c r="F19" s="15">
        <f>'[1]азия-индексы'!J123</f>
        <v>481</v>
      </c>
      <c r="G19" s="16">
        <f t="shared" si="4"/>
        <v>0.00925323653454746</v>
      </c>
      <c r="H19" s="16">
        <f t="shared" si="5"/>
        <v>0.02777777777777768</v>
      </c>
      <c r="I19" s="16">
        <f t="shared" si="6"/>
        <v>0.5350737218357058</v>
      </c>
      <c r="J19" s="16">
        <f t="shared" si="7"/>
        <v>-0.47779828465964613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15805</v>
      </c>
      <c r="E20" s="15">
        <f>'[1]инд-обновл'!I27</f>
        <v>15830.98</v>
      </c>
      <c r="F20" s="15">
        <f>'[1]инд-обновл'!B27</f>
        <v>15814.59</v>
      </c>
      <c r="G20" s="16">
        <f t="shared" si="4"/>
        <v>-0.0010353117747605722</v>
      </c>
      <c r="H20" s="16">
        <f t="shared" si="5"/>
        <v>0.0006067700094907202</v>
      </c>
      <c r="I20" s="16">
        <f t="shared" si="6"/>
        <v>0.5968752335042502</v>
      </c>
      <c r="J20" s="16">
        <f t="shared" si="7"/>
        <v>-0.22098302028994077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2334</v>
      </c>
      <c r="E21" s="15">
        <f>'[1]азия-индексы'!N103</f>
        <v>2360.1</v>
      </c>
      <c r="F21" s="15">
        <f>'[1]азия-индексы'!J104</f>
        <v>2314</v>
      </c>
      <c r="G21" s="16">
        <f t="shared" si="4"/>
        <v>-0.019533070632600236</v>
      </c>
      <c r="H21" s="16">
        <f t="shared" si="5"/>
        <v>-0.00856898029134534</v>
      </c>
      <c r="I21" s="16">
        <f t="shared" si="6"/>
        <v>0.609920561482407</v>
      </c>
      <c r="J21" s="16">
        <f t="shared" si="7"/>
        <v>-0.152846421380194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1141</v>
      </c>
      <c r="E22" s="15">
        <f>'[1]азия-индексы'!M49</f>
        <v>1149.2800000000002</v>
      </c>
      <c r="F22" s="15">
        <f>'[1]азия-индексы'!J50</f>
        <v>1144</v>
      </c>
      <c r="G22" s="16">
        <f t="shared" si="4"/>
        <v>-0.004594180704441175</v>
      </c>
      <c r="H22" s="16">
        <f t="shared" si="5"/>
        <v>0.002629272567922891</v>
      </c>
      <c r="I22" s="16">
        <f t="shared" si="6"/>
        <v>1.0030290561776112</v>
      </c>
      <c r="J22" s="16">
        <f t="shared" si="7"/>
        <v>-0.22303721814724264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54766</v>
      </c>
      <c r="E23" s="15">
        <f>'[1]СевАм-индексы'!Q79</f>
        <v>55997.81</v>
      </c>
      <c r="F23" s="15">
        <f>'[1]СевАм-индексы'!S79</f>
        <v>56038</v>
      </c>
      <c r="G23" s="16">
        <f t="shared" si="4"/>
        <v>0.0007177066388845965</v>
      </c>
      <c r="H23" s="16">
        <f t="shared" si="5"/>
        <v>0.02322608917941782</v>
      </c>
      <c r="I23" s="16">
        <f t="shared" si="6"/>
        <v>0.39245601828844046</v>
      </c>
      <c r="J23" s="16">
        <f t="shared" si="7"/>
        <v>-0.10109569501866689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'[1]инд-обновл'!I32</f>
        <v>74.28</v>
      </c>
      <c r="F25" s="21">
        <f>'[1]инд-обновл'!B32</f>
        <v>74.05</v>
      </c>
      <c r="G25" s="16">
        <f aca="true" t="shared" si="8" ref="G25:G34">IF(ISERROR(F25/E25-1),"н/д",F25/E25-1)</f>
        <v>-0.0030963920301562142</v>
      </c>
      <c r="H25" s="16">
        <f aca="true" t="shared" si="9" ref="H25:H34">IF(ISERROR(F25/D25-1),"н/д",F25/D25-1)</f>
        <v>0.02123844986898349</v>
      </c>
      <c r="I25" s="16">
        <f aca="true" t="shared" si="10" ref="I25:I34">IF(ISERROR(F25/C25-1),"н/д",F25/C25-1)</f>
        <v>0.5758672057884655</v>
      </c>
      <c r="J25" s="16">
        <f aca="true" t="shared" si="11" ref="J25:J34">IF(ISERROR(F25/B25-1),"н/д",F25/B25-1)</f>
        <v>-0.24206755373592637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71.42</v>
      </c>
      <c r="F26" s="21" t="str">
        <f>'[1]сырье'!G23</f>
        <v>71,150</v>
      </c>
      <c r="G26" s="16">
        <f t="shared" si="8"/>
        <v>-0.003780453654438465</v>
      </c>
      <c r="H26" s="16">
        <f t="shared" si="9"/>
        <v>0.008933635847986565</v>
      </c>
      <c r="I26" s="16">
        <f t="shared" si="10"/>
        <v>0.53539059128183</v>
      </c>
      <c r="J26" s="16">
        <f t="shared" si="11"/>
        <v>-0.28585767339154866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969.7</v>
      </c>
      <c r="F27" s="21" t="str">
        <f>'[1]сырье'!G31</f>
        <v>967,000</v>
      </c>
      <c r="G27" s="16">
        <f t="shared" si="8"/>
        <v>-0.0027843662988553675</v>
      </c>
      <c r="H27" s="16">
        <f t="shared" si="9"/>
        <v>0.012247461530409343</v>
      </c>
      <c r="I27" s="16">
        <f t="shared" si="10"/>
        <v>0.10262257696693267</v>
      </c>
      <c r="J27" s="16">
        <f t="shared" si="11"/>
        <v>0.1549026633225845</v>
      </c>
    </row>
    <row r="28" spans="1:10" ht="18.75">
      <c r="A28" s="14" t="s">
        <v>37</v>
      </c>
      <c r="B28" s="21">
        <v>6665.6</v>
      </c>
      <c r="C28" s="22">
        <v>3070</v>
      </c>
      <c r="D28" s="21">
        <v>5953.58</v>
      </c>
      <c r="E28" s="21">
        <f>'[1]инд-обновл'!I33</f>
        <v>6163.02</v>
      </c>
      <c r="F28" s="21">
        <f>'[1]инд-обновл'!B33</f>
        <v>6128.84</v>
      </c>
      <c r="G28" s="16">
        <f t="shared" si="8"/>
        <v>-0.005545982326846333</v>
      </c>
      <c r="H28" s="16">
        <f t="shared" si="9"/>
        <v>0.02943775005962812</v>
      </c>
      <c r="I28" s="16">
        <f t="shared" si="10"/>
        <v>0.9963648208469056</v>
      </c>
      <c r="J28" s="16">
        <f t="shared" si="11"/>
        <v>-0.08052688430148824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18525</v>
      </c>
      <c r="E29" s="21">
        <f>'[1]инд-обновл'!I34</f>
        <v>19350</v>
      </c>
      <c r="F29" s="21">
        <f>'[1]инд-обновл'!B34</f>
        <v>19600</v>
      </c>
      <c r="G29" s="16">
        <f t="shared" si="8"/>
        <v>0.012919896640826822</v>
      </c>
      <c r="H29" s="16">
        <f t="shared" si="9"/>
        <v>0.05802968960863697</v>
      </c>
      <c r="I29" s="16">
        <f t="shared" si="10"/>
        <v>0.5420928402832415</v>
      </c>
      <c r="J29" s="16">
        <f t="shared" si="11"/>
        <v>-0.2603773584905661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1913.25</v>
      </c>
      <c r="E30" s="21">
        <f>'[1]инд-обновл'!F16</f>
        <v>1990</v>
      </c>
      <c r="F30" s="21">
        <f>'[1]инд-обновл'!D16</f>
        <v>2032</v>
      </c>
      <c r="G30" s="16">
        <f t="shared" si="8"/>
        <v>0.021105527638190846</v>
      </c>
      <c r="H30" s="16">
        <f t="shared" si="9"/>
        <v>0.06206716320397221</v>
      </c>
      <c r="I30" s="16">
        <f t="shared" si="10"/>
        <v>0.35919732441471575</v>
      </c>
      <c r="J30" s="16">
        <f t="shared" si="11"/>
        <v>-0.14098499260198694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62.559999999999995</v>
      </c>
      <c r="F31" s="21" t="str">
        <f>'[1]сырье'!G7</f>
        <v>62,410</v>
      </c>
      <c r="G31" s="16">
        <f t="shared" si="8"/>
        <v>-0.0023976982097186905</v>
      </c>
      <c r="H31" s="16">
        <f t="shared" si="9"/>
        <v>0.029867986798679746</v>
      </c>
      <c r="I31" s="16">
        <f t="shared" si="10"/>
        <v>0.3053754444676844</v>
      </c>
      <c r="J31" s="16">
        <f t="shared" si="11"/>
        <v>-0.06850746268656727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19.349999999999998</v>
      </c>
      <c r="F32" s="21" t="str">
        <f>'[1]сырье'!G15</f>
        <v>19,470</v>
      </c>
      <c r="G32" s="16">
        <f t="shared" si="8"/>
        <v>0.006201550387596955</v>
      </c>
      <c r="H32" s="16">
        <f t="shared" si="9"/>
        <v>0.03234358430540829</v>
      </c>
      <c r="I32" s="16">
        <f t="shared" si="10"/>
        <v>0.723008849557522</v>
      </c>
      <c r="J32" s="16">
        <f t="shared" si="11"/>
        <v>0.7078947368421051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365.75</v>
      </c>
      <c r="F33" s="21" t="str">
        <f>'[1]сырье'!G6</f>
        <v>365,500</v>
      </c>
      <c r="G33" s="16">
        <f t="shared" si="8"/>
        <v>-0.0006835269993165083</v>
      </c>
      <c r="H33" s="16">
        <f t="shared" si="9"/>
        <v>0.01881533101045285</v>
      </c>
      <c r="I33" s="16">
        <f t="shared" si="10"/>
        <v>-0.06878980891719744</v>
      </c>
      <c r="J33" s="16">
        <f t="shared" si="11"/>
        <v>-0.2737929664216173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6550.979537000001</v>
      </c>
      <c r="F34" s="21">
        <f>'[1]сырье'!L12</f>
        <v>6571.083376</v>
      </c>
      <c r="G34" s="16">
        <f t="shared" si="8"/>
        <v>0.00306882946076259</v>
      </c>
      <c r="H34" s="16">
        <f t="shared" si="9"/>
        <v>0.06600749099639858</v>
      </c>
      <c r="I34" s="16">
        <f t="shared" si="10"/>
        <v>0.012946212637387822</v>
      </c>
      <c r="J34" s="16">
        <f t="shared" si="11"/>
        <v>-0.2689129653653164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IF(J36=2,F36-3,F36-1)</f>
        <v>40029</v>
      </c>
      <c r="F36" s="24">
        <f ca="1">TODAY()</f>
        <v>40030</v>
      </c>
      <c r="G36" s="25"/>
      <c r="H36" s="25"/>
      <c r="I36" s="25"/>
      <c r="J36" s="11">
        <f>WEEKDAY(F36)</f>
        <v>4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416.6</v>
      </c>
      <c r="E38" s="26">
        <f>'[1]остатки средств на кс'!F5</f>
        <v>416.6</v>
      </c>
      <c r="F38" s="26">
        <f>'[1]остатки средств на кс'!F4</f>
        <v>425.9</v>
      </c>
      <c r="G38" s="16">
        <f aca="true" t="shared" si="12" ref="G38:G44">IF(ISERROR(F38/E38-1),"н/д",F38/E38-1)</f>
        <v>0.022323571771483364</v>
      </c>
      <c r="H38" s="16">
        <f aca="true" t="shared" si="13" ref="H38:H44">IF(ISERROR(F38/D38-1),"н/д",F38/D38-1)</f>
        <v>0.022323571771483364</v>
      </c>
      <c r="I38" s="16">
        <f aca="true" t="shared" si="14" ref="I38:I44">IF(ISERROR(F38/C38-1),"н/д",F38/C38-1)</f>
        <v>-0.5855391202802647</v>
      </c>
      <c r="J38" s="16">
        <f aca="true" t="shared" si="15" ref="J38:J44">IF(ISERROR(F38/B38-1),"н/д",F38/B38-1)</f>
        <v>-0.4690850162054351</v>
      </c>
    </row>
    <row r="39" spans="1:10" ht="37.5">
      <c r="A39" s="14" t="s">
        <v>47</v>
      </c>
      <c r="B39" s="26">
        <v>576.5</v>
      </c>
      <c r="C39" s="26">
        <v>802.7</v>
      </c>
      <c r="D39" s="26">
        <v>227</v>
      </c>
      <c r="E39" s="26">
        <f>'[1]остатки средств на кс'!G5</f>
        <v>277</v>
      </c>
      <c r="F39" s="26">
        <f>'[1]остатки средств на кс'!G4</f>
        <v>288.4</v>
      </c>
      <c r="G39" s="16">
        <f t="shared" si="12"/>
        <v>0.04115523465703963</v>
      </c>
      <c r="H39" s="16">
        <f t="shared" si="13"/>
        <v>0.2704845814977972</v>
      </c>
      <c r="I39" s="16">
        <f t="shared" si="14"/>
        <v>-0.6407125949919024</v>
      </c>
      <c r="J39" s="16">
        <f t="shared" si="15"/>
        <v>-0.49973980919340855</v>
      </c>
    </row>
    <row r="40" spans="1:10" ht="18.75">
      <c r="A40" s="14" t="s">
        <v>48</v>
      </c>
      <c r="B40" s="26">
        <v>5.5</v>
      </c>
      <c r="C40" s="26">
        <v>15.7</v>
      </c>
      <c r="D40" s="26">
        <v>9.5</v>
      </c>
      <c r="E40" s="26">
        <f>'[1]rates-cbr'!AE8</f>
        <v>10.02</v>
      </c>
      <c r="F40" s="26">
        <f>'[1]rates-cbr'!AF8</f>
        <v>9.8</v>
      </c>
      <c r="G40" s="16">
        <f t="shared" si="12"/>
        <v>-0.02195608782435121</v>
      </c>
      <c r="H40" s="16">
        <f t="shared" si="13"/>
        <v>0.03157894736842115</v>
      </c>
      <c r="I40" s="16">
        <f t="shared" si="14"/>
        <v>-0.37579617834394896</v>
      </c>
      <c r="J40" s="16">
        <f t="shared" si="15"/>
        <v>0.781818181818182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</v>
      </c>
      <c r="E41" s="26">
        <f>'[1]rates-cbr'!AA8</f>
        <v>13.42</v>
      </c>
      <c r="F41" s="26">
        <f>'[1]rates-cbr'!AB8</f>
        <v>12.63</v>
      </c>
      <c r="G41" s="16">
        <f t="shared" si="12"/>
        <v>-0.058867362146050595</v>
      </c>
      <c r="H41" s="16">
        <f t="shared" si="13"/>
        <v>0.0023809523809523725</v>
      </c>
      <c r="I41" s="16">
        <f t="shared" si="14"/>
        <v>-0.41554835724201755</v>
      </c>
      <c r="J41" s="16">
        <f t="shared" si="15"/>
        <v>0.8628318584070798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</v>
      </c>
      <c r="E42" s="26">
        <v>0.483</v>
      </c>
      <c r="F42" s="26">
        <v>0.479</v>
      </c>
      <c r="G42" s="16">
        <f t="shared" si="12"/>
        <v>-0.008281573498964856</v>
      </c>
      <c r="H42" s="16">
        <f t="shared" si="13"/>
        <v>-0.04200000000000004</v>
      </c>
      <c r="I42" s="16">
        <f t="shared" si="14"/>
        <v>-0.663859649122807</v>
      </c>
      <c r="J42" s="16">
        <f t="shared" si="15"/>
        <v>-0.8981501169466298</v>
      </c>
    </row>
    <row r="43" spans="1:10" ht="18.75">
      <c r="A43" s="14" t="s">
        <v>51</v>
      </c>
      <c r="B43" s="26">
        <v>24.5</v>
      </c>
      <c r="C43" s="26">
        <v>29.39</v>
      </c>
      <c r="D43" s="26">
        <v>3.2</v>
      </c>
      <c r="E43" s="26">
        <f>'[1]курсы валют'!K18</f>
        <v>31.242415399631714</v>
      </c>
      <c r="F43" s="26">
        <f>'[1]курсы валют'!I18</f>
        <v>31.0484</v>
      </c>
      <c r="G43" s="16">
        <f t="shared" si="12"/>
        <v>-0.006210000000000049</v>
      </c>
      <c r="H43" s="16">
        <f t="shared" si="13"/>
        <v>8.702625</v>
      </c>
      <c r="I43" s="16">
        <f t="shared" si="14"/>
        <v>0.056427356243620386</v>
      </c>
      <c r="J43" s="16">
        <f t="shared" si="15"/>
        <v>0.26728163265306115</v>
      </c>
    </row>
    <row r="44" spans="1:10" ht="18.75">
      <c r="A44" s="14" t="s">
        <v>52</v>
      </c>
      <c r="B44" s="26">
        <v>36</v>
      </c>
      <c r="C44" s="26">
        <v>41.4275</v>
      </c>
      <c r="D44" s="26">
        <v>44.5</v>
      </c>
      <c r="E44" s="26">
        <f>'[1]курсы валют'!C21</f>
        <v>44.4642</v>
      </c>
      <c r="F44" s="26">
        <f>'[1]курсы валют'!C19</f>
        <v>44.7097</v>
      </c>
      <c r="G44" s="16">
        <f t="shared" si="12"/>
        <v>0.0055212957840240495</v>
      </c>
      <c r="H44" s="16">
        <f t="shared" si="13"/>
        <v>0.004712359550561818</v>
      </c>
      <c r="I44" s="16">
        <f t="shared" si="14"/>
        <v>0.07922756623016092</v>
      </c>
      <c r="J44" s="16">
        <f t="shared" si="15"/>
        <v>0.24193611111111113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40004</v>
      </c>
      <c r="E45" s="31">
        <f>'[1]ЗВР-cbr'!A3</f>
        <v>40011</v>
      </c>
      <c r="F45" s="31">
        <f>'[1]ЗВР-cbr'!A2</f>
        <v>40018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400.9</v>
      </c>
      <c r="E46" s="26">
        <f>'[1]ЗВР-cbr'!B3</f>
        <v>398.1</v>
      </c>
      <c r="F46" s="26">
        <f>'[1]ЗВР-cbr'!B2</f>
        <v>402.4</v>
      </c>
      <c r="G46" s="16">
        <f>IF(ISERROR(F46/E46-1),"н/д",F46/E46-1)</f>
        <v>0.010801306204471173</v>
      </c>
      <c r="H46" s="16">
        <f>IF(ISERROR(F46/D46-1),"н/д",F46/D46-1)</f>
        <v>0.00374158144175607</v>
      </c>
      <c r="I46" s="16">
        <f>IF(ISERROR(F46/C46-1),"н/д",F46/C46-1)</f>
        <v>-0.05539906103286385</v>
      </c>
      <c r="J46" s="16">
        <f>IF(ISERROR(F46/B46-1),"н/д",F46/B46-1)</f>
        <v>-0.16201582673885884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40014</v>
      </c>
      <c r="F47" s="31">
        <v>40021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34">
        <v>7.9</v>
      </c>
      <c r="F48" s="34">
        <v>7.9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2009-08-05T09:11:00Z</dcterms:created>
  <dcterms:modified xsi:type="dcterms:W3CDTF">2009-08-05T09:11:58Z</dcterms:modified>
  <cp:category/>
  <cp:version/>
  <cp:contentType/>
  <cp:contentStatus/>
</cp:coreProperties>
</file>