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<sst xmlns="http://schemas.openxmlformats.org/spreadsheetml/2006/main" count="80" uniqueCount="75">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</sst>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10388.09</v>
          </cell>
        </row>
        <row r="14">
          <cell r="J14">
            <v>10412</v>
          </cell>
        </row>
        <row r="49">
          <cell r="M49">
            <v>1125.55</v>
          </cell>
        </row>
        <row r="50">
          <cell r="J50">
            <v>1087</v>
          </cell>
        </row>
        <row r="60">
          <cell r="O60">
            <v>6848.24</v>
          </cell>
        </row>
        <row r="61">
          <cell r="J61">
            <v>6869</v>
          </cell>
        </row>
        <row r="103">
          <cell r="N103">
            <v>2359.98</v>
          </cell>
        </row>
        <row r="104">
          <cell r="J104">
            <v>2340</v>
          </cell>
        </row>
        <row r="122">
          <cell r="N122">
            <v>481.44</v>
          </cell>
        </row>
        <row r="123">
          <cell r="J123">
            <v>481</v>
          </cell>
        </row>
      </sheetData>
      <sheetData sheetId="1">
        <row r="33">
          <cell r="Q33">
            <v>4690.53</v>
          </cell>
          <cell r="S33">
            <v>4644</v>
          </cell>
        </row>
        <row r="44">
          <cell r="Q44">
            <v>5369.98</v>
          </cell>
          <cell r="S44">
            <v>5337</v>
          </cell>
        </row>
        <row r="57">
          <cell r="Q57">
            <v>3477.8300000000004</v>
          </cell>
          <cell r="S57">
            <v>3447</v>
          </cell>
        </row>
      </sheetData>
      <sheetData sheetId="2">
        <row r="4">
          <cell r="Q4">
            <v>9280.97</v>
          </cell>
          <cell r="S4">
            <v>9256</v>
          </cell>
        </row>
        <row r="10">
          <cell r="Q10">
            <v>1002.72</v>
          </cell>
          <cell r="S10">
            <v>997</v>
          </cell>
        </row>
        <row r="20">
          <cell r="Q20">
            <v>1993.0500000000002</v>
          </cell>
          <cell r="S20">
            <v>1973</v>
          </cell>
        </row>
        <row r="79">
          <cell r="Q79">
            <v>56384.079999999994</v>
          </cell>
          <cell r="S79">
            <v>55755</v>
          </cell>
        </row>
      </sheetData>
      <sheetData sheetId="3">
        <row r="16">
          <cell r="D16">
            <v>1978.5</v>
          </cell>
          <cell r="F16">
            <v>1990</v>
          </cell>
        </row>
        <row r="27">
          <cell r="B27">
            <v>15229.056</v>
          </cell>
          <cell r="I27">
            <v>15514.03</v>
          </cell>
        </row>
        <row r="28">
          <cell r="B28">
            <v>1048.14</v>
          </cell>
          <cell r="I28">
            <v>1083.79</v>
          </cell>
        </row>
        <row r="29">
          <cell r="B29">
            <v>1070.34</v>
          </cell>
          <cell r="I29">
            <v>1092</v>
          </cell>
        </row>
        <row r="30">
          <cell r="B30">
            <v>83.22</v>
          </cell>
          <cell r="I30">
            <v>82.78</v>
          </cell>
        </row>
        <row r="32">
          <cell r="B32">
            <v>74.2428</v>
          </cell>
          <cell r="I32">
            <v>74.83</v>
          </cell>
        </row>
        <row r="33">
          <cell r="B33">
            <v>5976.06</v>
          </cell>
          <cell r="I33">
            <v>6067.11</v>
          </cell>
        </row>
        <row r="34">
          <cell r="B34">
            <v>19290</v>
          </cell>
          <cell r="I34">
            <v>19600</v>
          </cell>
        </row>
      </sheetData>
      <sheetData sheetId="4">
        <row r="18">
          <cell r="I18">
            <v>31.1814</v>
          </cell>
          <cell r="K18">
            <v>31.132521940553328</v>
          </cell>
        </row>
        <row r="19">
          <cell r="C19">
            <v>44.9168</v>
          </cell>
        </row>
        <row r="21">
          <cell r="C21">
            <v>44.778</v>
          </cell>
        </row>
      </sheetData>
      <sheetData sheetId="5">
        <row r="2">
          <cell r="A2">
            <v>40025</v>
          </cell>
          <cell r="B2">
            <v>402</v>
          </cell>
        </row>
        <row r="3">
          <cell r="A3">
            <v>40018</v>
          </cell>
          <cell r="B3">
            <v>402.4</v>
          </cell>
        </row>
        <row r="4">
          <cell r="A4">
            <v>40011</v>
          </cell>
          <cell r="B4">
            <v>398.1</v>
          </cell>
        </row>
      </sheetData>
      <sheetData sheetId="7">
        <row r="8">
          <cell r="AA8">
            <v>13.32</v>
          </cell>
          <cell r="AB8">
            <v>12.49</v>
          </cell>
          <cell r="AE8">
            <v>9.95</v>
          </cell>
          <cell r="AF8">
            <v>9.72</v>
          </cell>
        </row>
      </sheetData>
      <sheetData sheetId="9">
        <row r="4">
          <cell r="F4">
            <v>425.9</v>
          </cell>
          <cell r="G4">
            <v>288.4</v>
          </cell>
        </row>
        <row r="5">
          <cell r="F5">
            <v>416.6</v>
          </cell>
          <cell r="G5">
            <v>277</v>
          </cell>
        </row>
      </sheetData>
      <sheetData sheetId="11">
        <row r="6">
          <cell r="G6" t="str">
            <v>336,000</v>
          </cell>
          <cell r="J6">
            <v>340.25</v>
          </cell>
        </row>
        <row r="7">
          <cell r="G7" t="str">
            <v>60,800</v>
          </cell>
          <cell r="J7">
            <v>60.86</v>
          </cell>
        </row>
        <row r="12">
          <cell r="L12">
            <v>6120.441099000001</v>
          </cell>
          <cell r="M12">
            <v>6094.4825835</v>
          </cell>
        </row>
        <row r="15">
          <cell r="G15" t="str">
            <v>20,100</v>
          </cell>
          <cell r="J15">
            <v>19.8</v>
          </cell>
        </row>
        <row r="23">
          <cell r="G23" t="str">
            <v>71,310</v>
          </cell>
          <cell r="J23">
            <v>71.94</v>
          </cell>
        </row>
        <row r="31">
          <cell r="G31" t="str">
            <v>964,400</v>
          </cell>
          <cell r="J31">
            <v>962.9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J2" sqref="J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40032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40031</v>
      </c>
      <c r="F4" s="9">
        <f ca="1">TODAY()</f>
        <v>40032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1053</v>
      </c>
      <c r="E6" s="15">
        <f>'[1]инд-обновл'!I28</f>
        <v>1083.79</v>
      </c>
      <c r="F6" s="15">
        <f>'[1]инд-обновл'!B28</f>
        <v>1048.14</v>
      </c>
      <c r="G6" s="16">
        <f>IF(ISERROR(F6/E6-1),"н/д",F6/E6-1)</f>
        <v>-0.032893826294761785</v>
      </c>
      <c r="H6" s="16">
        <f>IF(ISERROR(F6/D6-1),"н/д",F6/D6-1)</f>
        <v>-0.004615384615384466</v>
      </c>
      <c r="I6" s="16">
        <f>IF(ISERROR(F6/C6-1),"н/д",F6/C6-1)</f>
        <v>0.6522013272592571</v>
      </c>
      <c r="J6" s="16">
        <f>IF(ISERROR(F6/B6-1),"н/д",F6/B6-1)</f>
        <v>-0.5452991601304921</v>
      </c>
    </row>
    <row r="7" spans="1:10" ht="18.75">
      <c r="A7" s="14" t="s">
        <v>16</v>
      </c>
      <c r="B7" s="15">
        <v>1914.76</v>
      </c>
      <c r="C7" s="15">
        <v>639.82</v>
      </c>
      <c r="D7" s="15">
        <v>1085</v>
      </c>
      <c r="E7" s="15">
        <f>'[1]инд-обновл'!I29</f>
        <v>1092</v>
      </c>
      <c r="F7" s="15">
        <f>'[1]инд-обновл'!B29</f>
        <v>1070.34</v>
      </c>
      <c r="G7" s="16">
        <f>IF(ISERROR(F7/E7-1),"н/д",F7/E7-1)</f>
        <v>-0.019835164835164898</v>
      </c>
      <c r="H7" s="16">
        <f>IF(ISERROR(F7/D7-1),"н/д",F7/D7-1)</f>
        <v>-0.01351152073732731</v>
      </c>
      <c r="I7" s="16">
        <f>IF(ISERROR(F7/C7-1),"н/д",F7/C7-1)</f>
        <v>0.6728767465849768</v>
      </c>
      <c r="J7" s="16">
        <f>IF(ISERROR(F7/B7-1),"н/д",F7/B7-1)</f>
        <v>-0.4410056612839207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'[1]инд-обновл'!I30</f>
        <v>82.78</v>
      </c>
      <c r="F8" s="15">
        <f>'[1]инд-обновл'!B30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9172</v>
      </c>
      <c r="E10" s="19">
        <f>'[1]СевАм-индексы'!Q4</f>
        <v>9280.97</v>
      </c>
      <c r="F10" s="15">
        <f>'[1]СевАм-индексы'!S4</f>
        <v>9256</v>
      </c>
      <c r="G10" s="16">
        <f aca="true" t="shared" si="0" ref="G10:G16">IF(ISERROR(F10/E10-1),"н/д",F10/E10-1)</f>
        <v>-0.0026904515368543214</v>
      </c>
      <c r="H10" s="16">
        <f aca="true" t="shared" si="1" ref="H10:H16">IF(ISERROR(F10/D10-1),"н/д",F10/D10-1)</f>
        <v>0.00915830789358929</v>
      </c>
      <c r="I10" s="16">
        <f aca="true" t="shared" si="2" ref="I10:I16">IF(ISERROR(F10/C10-1),"н/д",F10/C10-1)</f>
        <v>0.02449558313566924</v>
      </c>
      <c r="J10" s="16">
        <f aca="true" t="shared" si="3" ref="J10:J16">IF(ISERROR(F10/B10-1),"н/д",F10/B10-1)</f>
        <v>-0.29039954124361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1979</v>
      </c>
      <c r="E11" s="15">
        <f>'[1]СевАм-индексы'!Q20</f>
        <v>1993.0500000000002</v>
      </c>
      <c r="F11" s="15">
        <f>'[1]СевАм-индексы'!S20</f>
        <v>1973</v>
      </c>
      <c r="G11" s="16">
        <f t="shared" si="0"/>
        <v>-0.010059958355284726</v>
      </c>
      <c r="H11" s="16">
        <f t="shared" si="1"/>
        <v>-0.003031834259727084</v>
      </c>
      <c r="I11" s="16">
        <f t="shared" si="2"/>
        <v>0.20879053553157978</v>
      </c>
      <c r="J11" s="16">
        <f t="shared" si="3"/>
        <v>-0.2439454322501533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987</v>
      </c>
      <c r="E12" s="15">
        <f>'[1]СевАм-индексы'!Q10</f>
        <v>1002.72</v>
      </c>
      <c r="F12" s="15">
        <f>'[1]СевАм-индексы'!S10</f>
        <v>997</v>
      </c>
      <c r="G12" s="16">
        <f t="shared" si="0"/>
        <v>-0.005704483804052973</v>
      </c>
      <c r="H12" s="16">
        <f t="shared" si="1"/>
        <v>0.010131712259371817</v>
      </c>
      <c r="I12" s="16">
        <f t="shared" si="2"/>
        <v>0.06997209701652718</v>
      </c>
      <c r="J12" s="16">
        <f t="shared" si="3"/>
        <v>-0.3110644296415048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3460</v>
      </c>
      <c r="E13" s="15">
        <f>'[1]евр-индексы'!Q57</f>
        <v>3477.8300000000004</v>
      </c>
      <c r="F13" s="15">
        <f>'[1]евр-индексы'!S57</f>
        <v>3447</v>
      </c>
      <c r="G13" s="16">
        <f t="shared" si="0"/>
        <v>-0.008864723117576245</v>
      </c>
      <c r="H13" s="16">
        <f t="shared" si="1"/>
        <v>-0.003757225433525968</v>
      </c>
      <c r="I13" s="16">
        <f t="shared" si="2"/>
        <v>0.029050449444575355</v>
      </c>
      <c r="J13" s="16">
        <f t="shared" si="3"/>
        <v>-0.3789301093673988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5399</v>
      </c>
      <c r="E14" s="15">
        <f>'[1]евр-индексы'!Q44</f>
        <v>5369.98</v>
      </c>
      <c r="F14" s="15">
        <f>'[1]евр-индексы'!S44</f>
        <v>5337</v>
      </c>
      <c r="G14" s="16">
        <f t="shared" si="0"/>
        <v>-0.006141549875418484</v>
      </c>
      <c r="H14" s="16">
        <f t="shared" si="1"/>
        <v>-0.011483608075569585</v>
      </c>
      <c r="I14" s="16">
        <f t="shared" si="2"/>
        <v>0.07318014827862873</v>
      </c>
      <c r="J14" s="16">
        <f t="shared" si="3"/>
        <v>-0.32860323810242675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4654</v>
      </c>
      <c r="E15" s="15">
        <f>'[1]евр-индексы'!Q33</f>
        <v>4690.53</v>
      </c>
      <c r="F15" s="15">
        <f>'[1]евр-индексы'!S33</f>
        <v>4644</v>
      </c>
      <c r="G15" s="16">
        <f t="shared" si="0"/>
        <v>-0.00991998771993774</v>
      </c>
      <c r="H15" s="16">
        <f t="shared" si="1"/>
        <v>-0.0021486892995272733</v>
      </c>
      <c r="I15" s="16">
        <f t="shared" si="2"/>
        <v>0.018021434568447958</v>
      </c>
      <c r="J15" s="16">
        <f t="shared" si="3"/>
        <v>-0.2762634999298704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</v>
      </c>
      <c r="E16" s="15">
        <f>'[1]азия-индексы'!P13</f>
        <v>10388.09</v>
      </c>
      <c r="F16" s="15">
        <f>'[1]азия-индексы'!J14</f>
        <v>10412</v>
      </c>
      <c r="G16" s="16">
        <f t="shared" si="0"/>
        <v>0.002301674321266045</v>
      </c>
      <c r="H16" s="16">
        <f t="shared" si="1"/>
        <v>0.005795981452859422</v>
      </c>
      <c r="I16" s="16">
        <f t="shared" si="2"/>
        <v>0.15137253514273818</v>
      </c>
      <c r="J16" s="16">
        <f t="shared" si="3"/>
        <v>-0.291286058510421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7057</v>
      </c>
      <c r="E18" s="15">
        <f>'[1]азия-индексы'!O60</f>
        <v>6848.24</v>
      </c>
      <c r="F18" s="15">
        <f>'[1]азия-индексы'!J61</f>
        <v>6869</v>
      </c>
      <c r="G18" s="16">
        <f aca="true" t="shared" si="4" ref="G18:G23">IF(ISERROR(F18/E18-1),"н/д",F18/E18-1)</f>
        <v>0.0030314358141654285</v>
      </c>
      <c r="H18" s="16">
        <f aca="true" t="shared" si="5" ref="H18:H23">IF(ISERROR(F18/D18-1),"н/д",F18/D18-1)</f>
        <v>-0.02664021538897543</v>
      </c>
      <c r="I18" s="16">
        <f aca="true" t="shared" si="6" ref="I18:I23">IF(ISERROR(F18/C18-1),"н/д",F18/C18-1)</f>
        <v>0.4620150649914543</v>
      </c>
      <c r="J18" s="16">
        <f aca="true" t="shared" si="7" ref="J18:J23">IF(ISERROR(F18/B18-1),"н/д",F18/B18-1)</f>
        <v>-0.1747065396306665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468</v>
      </c>
      <c r="E19" s="15">
        <f>'[1]азия-индексы'!N122</f>
        <v>481.44</v>
      </c>
      <c r="F19" s="15">
        <f>'[1]азия-индексы'!J123</f>
        <v>481</v>
      </c>
      <c r="G19" s="16">
        <f t="shared" si="4"/>
        <v>-0.0009139248919907139</v>
      </c>
      <c r="H19" s="16">
        <f t="shared" si="5"/>
        <v>0.02777777777777768</v>
      </c>
      <c r="I19" s="16">
        <f t="shared" si="6"/>
        <v>0.5350737218357058</v>
      </c>
      <c r="J19" s="16">
        <f t="shared" si="7"/>
        <v>-0.47779828465964613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15805</v>
      </c>
      <c r="E20" s="15">
        <f>'[1]инд-обновл'!I27</f>
        <v>15514.03</v>
      </c>
      <c r="F20" s="15">
        <f>'[1]инд-обновл'!B27</f>
        <v>15229.056</v>
      </c>
      <c r="G20" s="16">
        <f t="shared" si="4"/>
        <v>-0.01836879263479574</v>
      </c>
      <c r="H20" s="16">
        <f t="shared" si="5"/>
        <v>-0.03644062005694393</v>
      </c>
      <c r="I20" s="16">
        <f t="shared" si="6"/>
        <v>0.5377510486234105</v>
      </c>
      <c r="J20" s="16">
        <f t="shared" si="7"/>
        <v>-0.24982606511105532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2334</v>
      </c>
      <c r="E21" s="15">
        <f>'[1]азия-индексы'!N103</f>
        <v>2359.98</v>
      </c>
      <c r="F21" s="15">
        <f>'[1]азия-индексы'!J104</f>
        <v>2340</v>
      </c>
      <c r="G21" s="16">
        <f t="shared" si="4"/>
        <v>-0.00846617344214784</v>
      </c>
      <c r="H21" s="16">
        <f t="shared" si="5"/>
        <v>0.0025706940874035134</v>
      </c>
      <c r="I21" s="16">
        <f t="shared" si="6"/>
        <v>0.628009556555243</v>
      </c>
      <c r="J21" s="16">
        <f t="shared" si="7"/>
        <v>-0.14332784184514002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1141</v>
      </c>
      <c r="E22" s="15">
        <f>'[1]азия-индексы'!M49</f>
        <v>1125.55</v>
      </c>
      <c r="F22" s="15">
        <f>'[1]азия-индексы'!J50</f>
        <v>1087</v>
      </c>
      <c r="G22" s="16">
        <f t="shared" si="4"/>
        <v>-0.03424992226022827</v>
      </c>
      <c r="H22" s="16">
        <f t="shared" si="5"/>
        <v>-0.04732690622261171</v>
      </c>
      <c r="I22" s="16">
        <f t="shared" si="6"/>
        <v>0.9032277832736568</v>
      </c>
      <c r="J22" s="16">
        <f t="shared" si="7"/>
        <v>-0.26174952458571044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54766</v>
      </c>
      <c r="E23" s="15">
        <f>'[1]СевАм-индексы'!Q79</f>
        <v>56384.079999999994</v>
      </c>
      <c r="F23" s="15">
        <f>'[1]СевАм-индексы'!S79</f>
        <v>55755</v>
      </c>
      <c r="G23" s="16">
        <f t="shared" si="4"/>
        <v>-0.011157050004185431</v>
      </c>
      <c r="H23" s="16">
        <f t="shared" si="5"/>
        <v>0.018058649527078918</v>
      </c>
      <c r="I23" s="16">
        <f t="shared" si="6"/>
        <v>0.38542391412384447</v>
      </c>
      <c r="J23" s="16">
        <f t="shared" si="7"/>
        <v>-0.10563529169074148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'[1]инд-обновл'!I32</f>
        <v>74.83</v>
      </c>
      <c r="F25" s="21">
        <f>'[1]инд-обновл'!B32</f>
        <v>74.2428</v>
      </c>
      <c r="G25" s="16">
        <f aca="true" t="shared" si="8" ref="G25:G34">IF(ISERROR(F25/E25-1),"н/д",F25/E25-1)</f>
        <v>-0.00784712013898159</v>
      </c>
      <c r="H25" s="16">
        <f aca="true" t="shared" si="9" ref="H25:H34">IF(ISERROR(F25/D25-1),"н/д",F25/D25-1)</f>
        <v>0.023897393462970484</v>
      </c>
      <c r="I25" s="16">
        <f aca="true" t="shared" si="10" ref="I25:I34">IF(ISERROR(F25/C25-1),"н/д",F25/C25-1)</f>
        <v>0.5799702064268992</v>
      </c>
      <c r="J25" s="16">
        <f aca="true" t="shared" si="11" ref="J25:J34">IF(ISERROR(F25/B25-1),"н/д",F25/B25-1)</f>
        <v>-0.24009416581371545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71.94</v>
      </c>
      <c r="F26" s="21" t="str">
        <f>'[1]сырье'!G23</f>
        <v>71,310</v>
      </c>
      <c r="G26" s="16">
        <f t="shared" si="8"/>
        <v>-0.008757297748123394</v>
      </c>
      <c r="H26" s="16">
        <f t="shared" si="9"/>
        <v>0.01120249574588783</v>
      </c>
      <c r="I26" s="16">
        <f t="shared" si="10"/>
        <v>0.5388433318946912</v>
      </c>
      <c r="J26" s="16">
        <f t="shared" si="11"/>
        <v>-0.28425173140620286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962.9</v>
      </c>
      <c r="F27" s="21" t="str">
        <f>'[1]сырье'!G31</f>
        <v>964,400</v>
      </c>
      <c r="G27" s="16">
        <f t="shared" si="8"/>
        <v>0.0015577941634645764</v>
      </c>
      <c r="H27" s="16">
        <f t="shared" si="9"/>
        <v>0.009525803412540501</v>
      </c>
      <c r="I27" s="16">
        <f t="shared" si="10"/>
        <v>0.09965792474344348</v>
      </c>
      <c r="J27" s="16">
        <f t="shared" si="11"/>
        <v>0.151797444165771</v>
      </c>
    </row>
    <row r="28" spans="1:10" ht="18.75">
      <c r="A28" s="14" t="s">
        <v>37</v>
      </c>
      <c r="B28" s="21">
        <v>6665.6</v>
      </c>
      <c r="C28" s="22">
        <v>3070</v>
      </c>
      <c r="D28" s="21">
        <v>5953.58</v>
      </c>
      <c r="E28" s="21">
        <f>'[1]инд-обновл'!I33</f>
        <v>6067.11</v>
      </c>
      <c r="F28" s="21">
        <f>'[1]инд-обновл'!B33</f>
        <v>5976.06</v>
      </c>
      <c r="G28" s="16">
        <f t="shared" si="8"/>
        <v>-0.015007145082254869</v>
      </c>
      <c r="H28" s="16">
        <f t="shared" si="9"/>
        <v>0.0037758793868563068</v>
      </c>
      <c r="I28" s="16">
        <f t="shared" si="10"/>
        <v>0.9465993485342021</v>
      </c>
      <c r="J28" s="16">
        <f t="shared" si="11"/>
        <v>-0.10344755160825736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18525</v>
      </c>
      <c r="E29" s="21">
        <f>'[1]инд-обновл'!I34</f>
        <v>19600</v>
      </c>
      <c r="F29" s="21">
        <f>'[1]инд-обновл'!B34</f>
        <v>19290</v>
      </c>
      <c r="G29" s="16">
        <f t="shared" si="8"/>
        <v>-0.015816326530612268</v>
      </c>
      <c r="H29" s="16">
        <f t="shared" si="9"/>
        <v>0.04129554655870438</v>
      </c>
      <c r="I29" s="16">
        <f t="shared" si="10"/>
        <v>0.5177025963808026</v>
      </c>
      <c r="J29" s="16">
        <f t="shared" si="11"/>
        <v>-0.2720754716981132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1913.25</v>
      </c>
      <c r="E30" s="21">
        <f>'[1]инд-обновл'!F16</f>
        <v>1990</v>
      </c>
      <c r="F30" s="21">
        <f>'[1]инд-обновл'!D16</f>
        <v>1978.5</v>
      </c>
      <c r="G30" s="16">
        <f t="shared" si="8"/>
        <v>-0.005778894472361795</v>
      </c>
      <c r="H30" s="16">
        <f t="shared" si="9"/>
        <v>0.034104272834182714</v>
      </c>
      <c r="I30" s="16">
        <f t="shared" si="10"/>
        <v>0.3234113712374582</v>
      </c>
      <c r="J30" s="16">
        <f t="shared" si="11"/>
        <v>-0.16360177552314525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60.86</v>
      </c>
      <c r="F31" s="21" t="str">
        <f>'[1]сырье'!G7</f>
        <v>60,800</v>
      </c>
      <c r="G31" s="16">
        <f t="shared" si="8"/>
        <v>-0.000985869208018464</v>
      </c>
      <c r="H31" s="16">
        <f t="shared" si="9"/>
        <v>0.0033003300330032292</v>
      </c>
      <c r="I31" s="16">
        <f t="shared" si="10"/>
        <v>0.2717004810709056</v>
      </c>
      <c r="J31" s="16">
        <f t="shared" si="11"/>
        <v>-0.09253731343283589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19.8</v>
      </c>
      <c r="F32" s="21" t="str">
        <f>'[1]сырье'!G15</f>
        <v>20,100</v>
      </c>
      <c r="G32" s="16">
        <f t="shared" si="8"/>
        <v>0.015151515151515138</v>
      </c>
      <c r="H32" s="16">
        <f t="shared" si="9"/>
        <v>0.0657476139978792</v>
      </c>
      <c r="I32" s="16">
        <f t="shared" si="10"/>
        <v>0.7787610619469028</v>
      </c>
      <c r="J32" s="16">
        <f t="shared" si="11"/>
        <v>0.7631578947368423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340.25</v>
      </c>
      <c r="F33" s="21" t="str">
        <f>'[1]сырье'!G6</f>
        <v>336,000</v>
      </c>
      <c r="G33" s="16">
        <f t="shared" si="8"/>
        <v>-0.012490815576781777</v>
      </c>
      <c r="H33" s="16">
        <f t="shared" si="9"/>
        <v>-0.06341463414634141</v>
      </c>
      <c r="I33" s="16">
        <f t="shared" si="10"/>
        <v>-0.14394904458598723</v>
      </c>
      <c r="J33" s="16">
        <f t="shared" si="11"/>
        <v>-0.3324061196105702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6094.4825835</v>
      </c>
      <c r="F34" s="21">
        <f>'[1]сырье'!L12</f>
        <v>6120.441099000001</v>
      </c>
      <c r="G34" s="16">
        <f t="shared" si="8"/>
        <v>0.004259346900141958</v>
      </c>
      <c r="H34" s="16">
        <f t="shared" si="9"/>
        <v>-0.007098877551020233</v>
      </c>
      <c r="I34" s="16">
        <f t="shared" si="10"/>
        <v>-0.05652123460406033</v>
      </c>
      <c r="J34" s="16">
        <f t="shared" si="11"/>
        <v>-0.3190506226009946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IF(J36=2,F36-3,F36-1)</f>
        <v>40031</v>
      </c>
      <c r="F36" s="24">
        <f ca="1">TODAY()</f>
        <v>40032</v>
      </c>
      <c r="G36" s="25"/>
      <c r="H36" s="25"/>
      <c r="I36" s="25"/>
      <c r="J36" s="11">
        <f>WEEKDAY(F36)</f>
        <v>6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416.6</v>
      </c>
      <c r="E38" s="26">
        <f>'[1]остатки средств на кс'!F5</f>
        <v>416.6</v>
      </c>
      <c r="F38" s="26">
        <f>'[1]остатки средств на кс'!F4</f>
        <v>425.9</v>
      </c>
      <c r="G38" s="16">
        <f aca="true" t="shared" si="12" ref="G38:G44">IF(ISERROR(F38/E38-1),"н/д",F38/E38-1)</f>
        <v>0.022323571771483364</v>
      </c>
      <c r="H38" s="16">
        <f aca="true" t="shared" si="13" ref="H38:H44">IF(ISERROR(F38/D38-1),"н/д",F38/D38-1)</f>
        <v>0.022323571771483364</v>
      </c>
      <c r="I38" s="16">
        <f aca="true" t="shared" si="14" ref="I38:I44">IF(ISERROR(F38/C38-1),"н/д",F38/C38-1)</f>
        <v>-0.5855391202802647</v>
      </c>
      <c r="J38" s="16">
        <f aca="true" t="shared" si="15" ref="J38:J44">IF(ISERROR(F38/B38-1),"н/д",F38/B38-1)</f>
        <v>-0.4690850162054351</v>
      </c>
    </row>
    <row r="39" spans="1:10" ht="37.5">
      <c r="A39" s="14" t="s">
        <v>47</v>
      </c>
      <c r="B39" s="26">
        <v>576.5</v>
      </c>
      <c r="C39" s="26">
        <v>802.7</v>
      </c>
      <c r="D39" s="26">
        <v>227</v>
      </c>
      <c r="E39" s="26">
        <f>'[1]остатки средств на кс'!G5</f>
        <v>277</v>
      </c>
      <c r="F39" s="26">
        <f>'[1]остатки средств на кс'!G4</f>
        <v>288.4</v>
      </c>
      <c r="G39" s="16">
        <f t="shared" si="12"/>
        <v>0.04115523465703963</v>
      </c>
      <c r="H39" s="16">
        <f t="shared" si="13"/>
        <v>0.2704845814977972</v>
      </c>
      <c r="I39" s="16">
        <f t="shared" si="14"/>
        <v>-0.6407125949919024</v>
      </c>
      <c r="J39" s="16">
        <f t="shared" si="15"/>
        <v>-0.49973980919340855</v>
      </c>
    </row>
    <row r="40" spans="1:10" ht="18.75">
      <c r="A40" s="14" t="s">
        <v>48</v>
      </c>
      <c r="B40" s="26">
        <v>5.5</v>
      </c>
      <c r="C40" s="26">
        <v>15.7</v>
      </c>
      <c r="D40" s="26">
        <v>9.5</v>
      </c>
      <c r="E40" s="26">
        <f>'[1]rates-cbr'!AE8</f>
        <v>9.95</v>
      </c>
      <c r="F40" s="26">
        <f>'[1]rates-cbr'!AF8</f>
        <v>9.72</v>
      </c>
      <c r="G40" s="16">
        <f t="shared" si="12"/>
        <v>-0.02311557788944707</v>
      </c>
      <c r="H40" s="16">
        <f t="shared" si="13"/>
        <v>0.023157894736842266</v>
      </c>
      <c r="I40" s="16">
        <f t="shared" si="14"/>
        <v>-0.38089171974522285</v>
      </c>
      <c r="J40" s="16">
        <f t="shared" si="15"/>
        <v>0.7672727272727273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</v>
      </c>
      <c r="E41" s="26">
        <f>'[1]rates-cbr'!AA8</f>
        <v>13.32</v>
      </c>
      <c r="F41" s="26">
        <f>'[1]rates-cbr'!AB8</f>
        <v>12.49</v>
      </c>
      <c r="G41" s="16">
        <f t="shared" si="12"/>
        <v>-0.06231231231231227</v>
      </c>
      <c r="H41" s="16">
        <f t="shared" si="13"/>
        <v>-0.0087301587301587</v>
      </c>
      <c r="I41" s="16">
        <f t="shared" si="14"/>
        <v>-0.42202683942619157</v>
      </c>
      <c r="J41" s="16">
        <f t="shared" si="15"/>
        <v>0.8421828908554572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</v>
      </c>
      <c r="E42" s="26">
        <v>0.471</v>
      </c>
      <c r="F42" s="26">
        <v>0.468</v>
      </c>
      <c r="G42" s="16">
        <f t="shared" si="12"/>
        <v>-0.006369426751592244</v>
      </c>
      <c r="H42" s="16">
        <f t="shared" si="13"/>
        <v>-0.06399999999999995</v>
      </c>
      <c r="I42" s="16">
        <f t="shared" si="14"/>
        <v>-0.671578947368421</v>
      </c>
      <c r="J42" s="16">
        <f t="shared" si="15"/>
        <v>-0.900489049542845</v>
      </c>
    </row>
    <row r="43" spans="1:10" ht="18.75">
      <c r="A43" s="14" t="s">
        <v>51</v>
      </c>
      <c r="B43" s="26">
        <v>24.5</v>
      </c>
      <c r="C43" s="26">
        <v>29.39</v>
      </c>
      <c r="D43" s="26">
        <v>3.2</v>
      </c>
      <c r="E43" s="26">
        <f>'[1]курсы валют'!K18</f>
        <v>31.132521940553328</v>
      </c>
      <c r="F43" s="26">
        <f>'[1]курсы валют'!I18</f>
        <v>31.1814</v>
      </c>
      <c r="G43" s="16">
        <f t="shared" si="12"/>
        <v>0.0015700000000000713</v>
      </c>
      <c r="H43" s="16">
        <f t="shared" si="13"/>
        <v>8.744187499999999</v>
      </c>
      <c r="I43" s="16">
        <f t="shared" si="14"/>
        <v>0.060952705001701135</v>
      </c>
      <c r="J43" s="16">
        <f t="shared" si="15"/>
        <v>0.2727102040816327</v>
      </c>
    </row>
    <row r="44" spans="1:10" ht="18.75">
      <c r="A44" s="14" t="s">
        <v>52</v>
      </c>
      <c r="B44" s="26">
        <v>36</v>
      </c>
      <c r="C44" s="26">
        <v>41.4275</v>
      </c>
      <c r="D44" s="26">
        <v>44.5</v>
      </c>
      <c r="E44" s="26">
        <f>'[1]курсы валют'!C21</f>
        <v>44.778</v>
      </c>
      <c r="F44" s="26">
        <f>'[1]курсы валют'!C19</f>
        <v>44.9168</v>
      </c>
      <c r="G44" s="16">
        <f t="shared" si="12"/>
        <v>0.0030997364777347602</v>
      </c>
      <c r="H44" s="16">
        <f t="shared" si="13"/>
        <v>0.009366292134831422</v>
      </c>
      <c r="I44" s="16">
        <f t="shared" si="14"/>
        <v>0.08422666103433718</v>
      </c>
      <c r="J44" s="16">
        <f t="shared" si="15"/>
        <v>0.24768888888888885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40011</v>
      </c>
      <c r="E45" s="31">
        <f>'[1]ЗВР-cbr'!A3</f>
        <v>40018</v>
      </c>
      <c r="F45" s="31">
        <f>'[1]ЗВР-cbr'!A2</f>
        <v>40025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398.1</v>
      </c>
      <c r="E46" s="26">
        <f>'[1]ЗВР-cbr'!B3</f>
        <v>402.4</v>
      </c>
      <c r="F46" s="26">
        <f>'[1]ЗВР-cbr'!B2</f>
        <v>402</v>
      </c>
      <c r="G46" s="16">
        <f>IF(ISERROR(F46/E46-1),"н/д",F46/E46-1)</f>
        <v>-0.0009940357852882276</v>
      </c>
      <c r="H46" s="16">
        <f>IF(ISERROR(F46/D46-1),"н/д",F46/D46-1)</f>
        <v>0.009796533534287777</v>
      </c>
      <c r="I46" s="16">
        <f>IF(ISERROR(F46/C46-1),"н/д",F46/C46-1)</f>
        <v>-0.05633802816901412</v>
      </c>
      <c r="J46" s="16">
        <f>IF(ISERROR(F46/B46-1),"н/д",F46/B46-1)</f>
        <v>-0.16284881299458553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40021</v>
      </c>
      <c r="F47" s="31">
        <v>40028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7.9</v>
      </c>
      <c r="F48" s="34">
        <v>8.1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2009-08-07T09:05:15Z</dcterms:created>
  <dcterms:modified xsi:type="dcterms:W3CDTF">2009-08-07T09:06:16Z</dcterms:modified>
  <cp:category/>
  <cp:version/>
  <cp:contentType/>
  <cp:contentStatus/>
</cp:coreProperties>
</file>