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<sst xmlns="http://schemas.openxmlformats.org/spreadsheetml/2006/main" count="79" uniqueCount="74">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</sst>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10444.33</v>
          </cell>
        </row>
        <row r="14">
          <cell r="J14">
            <v>10202</v>
          </cell>
        </row>
        <row r="49">
          <cell r="M49">
            <v>1016.5099999999999</v>
          </cell>
        </row>
        <row r="50">
          <cell r="J50">
            <v>1041</v>
          </cell>
        </row>
        <row r="60">
          <cell r="O60">
            <v>7337.139999999999</v>
          </cell>
        </row>
        <row r="61">
          <cell r="J61">
            <v>7257</v>
          </cell>
        </row>
        <row r="103">
          <cell r="N103">
            <v>2415.9399999999996</v>
          </cell>
        </row>
        <row r="104">
          <cell r="J104">
            <v>2383</v>
          </cell>
        </row>
        <row r="122">
          <cell r="N122">
            <v>547.99</v>
          </cell>
        </row>
        <row r="123">
          <cell r="J123">
            <v>557</v>
          </cell>
        </row>
      </sheetData>
      <sheetData sheetId="1">
        <row r="33">
          <cell r="Q33">
            <v>5011.47</v>
          </cell>
          <cell r="S33">
            <v>4962</v>
          </cell>
        </row>
        <row r="44">
          <cell r="Q44">
            <v>5624.02</v>
          </cell>
          <cell r="S44">
            <v>5543</v>
          </cell>
        </row>
        <row r="57">
          <cell r="Q57">
            <v>3734.89</v>
          </cell>
          <cell r="S57">
            <v>3682</v>
          </cell>
        </row>
      </sheetData>
      <sheetData sheetId="2">
        <row r="4">
          <cell r="Q4">
            <v>9627.48</v>
          </cell>
          <cell r="S4">
            <v>9605</v>
          </cell>
        </row>
        <row r="10">
          <cell r="Q10">
            <v>1044.14</v>
          </cell>
          <cell r="S10">
            <v>1043</v>
          </cell>
        </row>
        <row r="20">
          <cell r="Q20">
            <v>2084.02</v>
          </cell>
          <cell r="S20">
            <v>2081</v>
          </cell>
        </row>
        <row r="79">
          <cell r="Q79">
            <v>58535.79</v>
          </cell>
          <cell r="S79">
            <v>58366</v>
          </cell>
        </row>
      </sheetData>
      <sheetData sheetId="3">
        <row r="55">
          <cell r="B55">
            <v>16205.87</v>
          </cell>
          <cell r="I55">
            <v>16264.3</v>
          </cell>
        </row>
        <row r="57">
          <cell r="B57">
            <v>1173.51</v>
          </cell>
          <cell r="I57">
            <v>1196.55</v>
          </cell>
        </row>
        <row r="58">
          <cell r="B58">
            <v>1153.15</v>
          </cell>
          <cell r="I58">
            <v>1175.15</v>
          </cell>
        </row>
        <row r="61">
          <cell r="B61">
            <v>67.8711</v>
          </cell>
          <cell r="I61">
            <v>68.51</v>
          </cell>
        </row>
        <row r="62">
          <cell r="B62">
            <v>1812</v>
          </cell>
          <cell r="I62">
            <v>1845</v>
          </cell>
        </row>
        <row r="64">
          <cell r="B64">
            <v>6129.95</v>
          </cell>
          <cell r="I64">
            <v>6275.45</v>
          </cell>
        </row>
        <row r="65">
          <cell r="B65">
            <v>16520</v>
          </cell>
          <cell r="I65">
            <v>16950</v>
          </cell>
        </row>
      </sheetData>
      <sheetData sheetId="4">
        <row r="18">
          <cell r="M18">
            <v>30.7246</v>
          </cell>
          <cell r="O18">
            <v>30.885203055890628</v>
          </cell>
        </row>
        <row r="21">
          <cell r="M21">
            <v>44.8886</v>
          </cell>
          <cell r="O21">
            <v>45.0214131688481</v>
          </cell>
        </row>
      </sheetData>
      <sheetData sheetId="5">
        <row r="2">
          <cell r="A2">
            <v>40060</v>
          </cell>
          <cell r="B2">
            <v>404.9</v>
          </cell>
        </row>
        <row r="3">
          <cell r="A3">
            <v>40053</v>
          </cell>
          <cell r="B3">
            <v>404.9</v>
          </cell>
        </row>
        <row r="4">
          <cell r="A4">
            <v>40046</v>
          </cell>
          <cell r="B4">
            <v>398.3</v>
          </cell>
        </row>
      </sheetData>
      <sheetData sheetId="7">
        <row r="8">
          <cell r="AA8">
            <v>13.07</v>
          </cell>
          <cell r="AB8">
            <v>13</v>
          </cell>
          <cell r="AE8">
            <v>9.96</v>
          </cell>
          <cell r="AF8">
            <v>9.89</v>
          </cell>
        </row>
      </sheetData>
      <sheetData sheetId="9">
        <row r="4">
          <cell r="F4">
            <v>462.2</v>
          </cell>
          <cell r="G4">
            <v>331.9</v>
          </cell>
        </row>
        <row r="5">
          <cell r="E5">
            <v>40067</v>
          </cell>
          <cell r="F5">
            <v>464.9</v>
          </cell>
          <cell r="G5">
            <v>324.6</v>
          </cell>
        </row>
      </sheetData>
      <sheetData sheetId="11">
        <row r="6">
          <cell r="G6" t="str">
            <v>317,250</v>
          </cell>
          <cell r="J6">
            <v>319.75</v>
          </cell>
        </row>
        <row r="7">
          <cell r="G7" t="str">
            <v>60,540</v>
          </cell>
          <cell r="J7">
            <v>61.24</v>
          </cell>
        </row>
        <row r="12">
          <cell r="L12">
            <v>5257.747175</v>
          </cell>
          <cell r="M12">
            <v>5311.745659499999</v>
          </cell>
        </row>
        <row r="15">
          <cell r="G15" t="str">
            <v>22,600</v>
          </cell>
          <cell r="J15">
            <v>22.860000000000003</v>
          </cell>
        </row>
        <row r="23">
          <cell r="G23" t="str">
            <v>68,510</v>
          </cell>
          <cell r="J23">
            <v>69.29</v>
          </cell>
        </row>
        <row r="31">
          <cell r="G31" t="str">
            <v>998,800</v>
          </cell>
          <cell r="J31">
            <v>1006.4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F47" sqref="F47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40070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2</v>
      </c>
    </row>
    <row r="4" spans="1:10" ht="18.75">
      <c r="A4" s="5" t="s">
        <v>13</v>
      </c>
      <c r="B4" s="9">
        <v>39448</v>
      </c>
      <c r="C4" s="9">
        <v>39814</v>
      </c>
      <c r="D4" s="9">
        <v>40057</v>
      </c>
      <c r="E4" s="9">
        <f>IF(J3=2,F4-3,F4-1)</f>
        <v>40067</v>
      </c>
      <c r="F4" s="9">
        <f ca="1">TODAY()</f>
        <v>40070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1073.62</v>
      </c>
      <c r="E6" s="15">
        <f>'[1]инд-обновл'!I57</f>
        <v>1196.55</v>
      </c>
      <c r="F6" s="15">
        <f>'[1]инд-обновл'!B57</f>
        <v>1173.51</v>
      </c>
      <c r="G6" s="16">
        <f>IF(ISERROR(F6/E6-1),"н/д",F6/E6-1)</f>
        <v>-0.019255359157578034</v>
      </c>
      <c r="H6" s="16">
        <f>IF(ISERROR(F6/D6-1),"н/д",F6/D6-1)</f>
        <v>0.09304036810044525</v>
      </c>
      <c r="I6" s="16">
        <f>IF(ISERROR(F6/C6-1),"н/д",F6/C6-1)</f>
        <v>0.849824240609089</v>
      </c>
      <c r="J6" s="16">
        <f>IF(ISERROR(F6/B6-1),"н/д",F6/B6-1)</f>
        <v>-0.4909115360588603</v>
      </c>
    </row>
    <row r="7" spans="1:10" ht="18.75">
      <c r="A7" s="14" t="s">
        <v>16</v>
      </c>
      <c r="B7" s="15">
        <v>1914.76</v>
      </c>
      <c r="C7" s="15">
        <v>639.82</v>
      </c>
      <c r="D7" s="15">
        <v>1104.98</v>
      </c>
      <c r="E7" s="15">
        <f>'[1]инд-обновл'!I58</f>
        <v>1175.15</v>
      </c>
      <c r="F7" s="15">
        <f>'[1]инд-обновл'!B58</f>
        <v>1153.15</v>
      </c>
      <c r="G7" s="16">
        <f>IF(ISERROR(F7/E7-1),"н/д",F7/E7-1)</f>
        <v>-0.018721014338595077</v>
      </c>
      <c r="H7" s="16">
        <f>IF(ISERROR(F7/D7-1),"н/д",F7/D7-1)</f>
        <v>0.04359354920451053</v>
      </c>
      <c r="I7" s="16">
        <f>IF(ISERROR(F7/C7-1),"н/д",F7/C7-1)</f>
        <v>0.8023037729361382</v>
      </c>
      <c r="J7" s="16">
        <f>IF(ISERROR(F7/B7-1),"н/д",F7/B7-1)</f>
        <v>-0.3977574212956192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9310.6</v>
      </c>
      <c r="E9" s="19">
        <f>'[1]СевАм-индексы'!Q4</f>
        <v>9627.48</v>
      </c>
      <c r="F9" s="15">
        <f>'[1]СевАм-индексы'!S4</f>
        <v>9605</v>
      </c>
      <c r="G9" s="16">
        <f aca="true" t="shared" si="0" ref="G9:G15">IF(ISERROR(F9/E9-1),"н/д",F9/E9-1)</f>
        <v>-0.0023349827784632238</v>
      </c>
      <c r="H9" s="16">
        <f aca="true" t="shared" si="1" ref="H9:H15">IF(ISERROR(F9/D9-1),"н/д",F9/D9-1)</f>
        <v>0.03161987412196843</v>
      </c>
      <c r="I9" s="16">
        <f aca="true" t="shared" si="2" ref="I9:I15">IF(ISERROR(F9/C9-1),"н/д",F9/C9-1)</f>
        <v>0.06312446802269922</v>
      </c>
      <c r="J9" s="16">
        <f aca="true" t="shared" si="3" ref="J9:J15">IF(ISERROR(F9/B9-1),"н/д",F9/B9-1)</f>
        <v>-0.2636438627533356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1968.89</v>
      </c>
      <c r="E10" s="15">
        <f>'[1]СевАм-индексы'!Q20</f>
        <v>2084.02</v>
      </c>
      <c r="F10" s="15">
        <f>'[1]СевАм-индексы'!S20</f>
        <v>2081</v>
      </c>
      <c r="G10" s="16">
        <f t="shared" si="0"/>
        <v>-0.0014491223692670863</v>
      </c>
      <c r="H10" s="16">
        <f t="shared" si="1"/>
        <v>0.05694071278740798</v>
      </c>
      <c r="I10" s="16">
        <f t="shared" si="2"/>
        <v>0.2749584918607286</v>
      </c>
      <c r="J10" s="16">
        <f t="shared" si="3"/>
        <v>-0.20255977927651747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998.04</v>
      </c>
      <c r="E11" s="15">
        <f>'[1]СевАм-индексы'!Q10</f>
        <v>1044.14</v>
      </c>
      <c r="F11" s="15">
        <f>'[1]СевАм-индексы'!S10</f>
        <v>1043</v>
      </c>
      <c r="G11" s="16">
        <f t="shared" si="0"/>
        <v>-0.0010918076120061126</v>
      </c>
      <c r="H11" s="16">
        <f t="shared" si="1"/>
        <v>0.0450482946575288</v>
      </c>
      <c r="I11" s="16">
        <f t="shared" si="2"/>
        <v>0.11933891393002805</v>
      </c>
      <c r="J11" s="16">
        <f t="shared" si="3"/>
        <v>-0.27927803421874575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3583.44</v>
      </c>
      <c r="E12" s="15">
        <f>'[1]евр-индексы'!Q57</f>
        <v>3734.89</v>
      </c>
      <c r="F12" s="15">
        <f>'[1]евр-индексы'!S57</f>
        <v>3682</v>
      </c>
      <c r="G12" s="16">
        <f t="shared" si="0"/>
        <v>-0.014161059629600792</v>
      </c>
      <c r="H12" s="16">
        <f t="shared" si="1"/>
        <v>0.02750429754649164</v>
      </c>
      <c r="I12" s="16">
        <f t="shared" si="2"/>
        <v>0.09920619520015284</v>
      </c>
      <c r="J12" s="16">
        <f t="shared" si="3"/>
        <v>-0.33658852993639754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5327.29</v>
      </c>
      <c r="E13" s="15">
        <f>'[1]евр-индексы'!Q44</f>
        <v>5624.02</v>
      </c>
      <c r="F13" s="15">
        <f>'[1]евр-индексы'!S44</f>
        <v>5543</v>
      </c>
      <c r="G13" s="16">
        <f t="shared" si="0"/>
        <v>-0.014406065412285285</v>
      </c>
      <c r="H13" s="16">
        <f t="shared" si="1"/>
        <v>0.040491506938800104</v>
      </c>
      <c r="I13" s="16">
        <f t="shared" si="2"/>
        <v>0.11460325312131148</v>
      </c>
      <c r="J13" s="16">
        <f t="shared" si="3"/>
        <v>-0.302688354656502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4819.7</v>
      </c>
      <c r="E14" s="15">
        <f>'[1]евр-индексы'!Q33</f>
        <v>5011.47</v>
      </c>
      <c r="F14" s="15">
        <f>'[1]евр-индексы'!S33</f>
        <v>4962</v>
      </c>
      <c r="G14" s="16">
        <f t="shared" si="0"/>
        <v>-0.009871355111374602</v>
      </c>
      <c r="H14" s="16">
        <f t="shared" si="1"/>
        <v>0.029524659211154214</v>
      </c>
      <c r="I14" s="16">
        <f t="shared" si="2"/>
        <v>0.08773091264613231</v>
      </c>
      <c r="J14" s="16">
        <f t="shared" si="3"/>
        <v>-0.2267053158165412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10530</v>
      </c>
      <c r="E15" s="15">
        <f>'[1]азия-индексы'!P13</f>
        <v>10444.33</v>
      </c>
      <c r="F15" s="15">
        <f>'[1]азия-индексы'!J14</f>
        <v>10202</v>
      </c>
      <c r="G15" s="16">
        <f t="shared" si="0"/>
        <v>-0.02320206274600667</v>
      </c>
      <c r="H15" s="16">
        <f t="shared" si="1"/>
        <v>-0.03114909781576447</v>
      </c>
      <c r="I15" s="16">
        <f t="shared" si="2"/>
        <v>0.12815046134519936</v>
      </c>
      <c r="J15" s="16">
        <f t="shared" si="3"/>
        <v>-0.30558013531726047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7019.75</v>
      </c>
      <c r="E17" s="15">
        <f>'[1]азия-индексы'!O60</f>
        <v>7337.139999999999</v>
      </c>
      <c r="F17" s="15">
        <f>'[1]азия-индексы'!J61</f>
        <v>7257</v>
      </c>
      <c r="G17" s="16">
        <f aca="true" t="shared" si="4" ref="G17:G22">IF(ISERROR(F17/E17-1),"н/д",F17/E17-1)</f>
        <v>-0.01092251204147654</v>
      </c>
      <c r="H17" s="16">
        <f aca="true" t="shared" si="5" ref="H17:H22">IF(ISERROR(F17/D17-1),"н/д",F17/D17-1)</f>
        <v>0.03379749991096559</v>
      </c>
      <c r="I17" s="16">
        <f aca="true" t="shared" si="6" ref="I17:I22">IF(ISERROR(F17/C17-1),"н/д",F17/C17-1)</f>
        <v>0.5445979511781895</v>
      </c>
      <c r="J17" s="16">
        <f aca="true" t="shared" si="7" ref="J17:J22">IF(ISERROR(F17/B17-1),"н/д",F17/B17-1)</f>
        <v>-0.12808929365260546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547.69</v>
      </c>
      <c r="E18" s="15">
        <f>'[1]азия-индексы'!N122</f>
        <v>547.99</v>
      </c>
      <c r="F18" s="15">
        <f>'[1]азия-индексы'!J123</f>
        <v>557</v>
      </c>
      <c r="G18" s="16">
        <f t="shared" si="4"/>
        <v>0.016441905874194696</v>
      </c>
      <c r="H18" s="16">
        <f t="shared" si="5"/>
        <v>0.016998667129215272</v>
      </c>
      <c r="I18" s="16">
        <f t="shared" si="6"/>
        <v>0.7776217527286655</v>
      </c>
      <c r="J18" s="16">
        <f t="shared" si="7"/>
        <v>-0.3952882423189664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15551.1</v>
      </c>
      <c r="E19" s="15">
        <f>'[1]инд-обновл'!I55</f>
        <v>16264.3</v>
      </c>
      <c r="F19" s="15">
        <f>'[1]инд-обновл'!B55</f>
        <v>16205.87</v>
      </c>
      <c r="G19" s="16">
        <f t="shared" si="4"/>
        <v>-0.003592530880517364</v>
      </c>
      <c r="H19" s="16">
        <f t="shared" si="5"/>
        <v>0.04210441705088397</v>
      </c>
      <c r="I19" s="16">
        <f t="shared" si="6"/>
        <v>0.6363846574833445</v>
      </c>
      <c r="J19" s="16">
        <f t="shared" si="7"/>
        <v>-0.2017088080706576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2326.91</v>
      </c>
      <c r="E20" s="15">
        <f>'[1]азия-индексы'!N103</f>
        <v>2415.9399999999996</v>
      </c>
      <c r="F20" s="15">
        <f>'[1]азия-индексы'!J104</f>
        <v>2383</v>
      </c>
      <c r="G20" s="16">
        <f t="shared" si="4"/>
        <v>-0.01363444456402052</v>
      </c>
      <c r="H20" s="16">
        <f t="shared" si="5"/>
        <v>0.024104928854145724</v>
      </c>
      <c r="I20" s="16">
        <f t="shared" si="6"/>
        <v>0.6579259714833949</v>
      </c>
      <c r="J20" s="16">
        <f t="shared" si="7"/>
        <v>-0.12758557569101225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900.534</v>
      </c>
      <c r="E21" s="15">
        <f>'[1]азия-индексы'!M49</f>
        <v>1016.5099999999999</v>
      </c>
      <c r="F21" s="15">
        <f>'[1]азия-индексы'!J50</f>
        <v>1041</v>
      </c>
      <c r="G21" s="16">
        <f t="shared" si="4"/>
        <v>0.024092237164415664</v>
      </c>
      <c r="H21" s="16">
        <f t="shared" si="5"/>
        <v>0.15598078473439103</v>
      </c>
      <c r="I21" s="16">
        <f t="shared" si="6"/>
        <v>0.8226864051406411</v>
      </c>
      <c r="J21" s="16">
        <f t="shared" si="7"/>
        <v>-0.2929910350448248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55814.961</v>
      </c>
      <c r="E22" s="15">
        <f>'[1]СевАм-индексы'!Q79</f>
        <v>58535.79</v>
      </c>
      <c r="F22" s="15">
        <f>'[1]СевАм-индексы'!S79</f>
        <v>58366</v>
      </c>
      <c r="G22" s="16">
        <f t="shared" si="4"/>
        <v>-0.0029006185788216232</v>
      </c>
      <c r="H22" s="16">
        <f t="shared" si="5"/>
        <v>0.045705290379043584</v>
      </c>
      <c r="I22" s="16">
        <f t="shared" si="6"/>
        <v>0.45030315078024064</v>
      </c>
      <c r="J22" s="16">
        <f t="shared" si="7"/>
        <v>-0.06375229907312019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70.22</v>
      </c>
      <c r="E24" s="21">
        <f>'[1]инд-обновл'!I61</f>
        <v>68.51</v>
      </c>
      <c r="F24" s="21">
        <f>'[1]инд-обновл'!B61</f>
        <v>67.8711</v>
      </c>
      <c r="G24" s="16">
        <f aca="true" t="shared" si="8" ref="G24:G33">IF(ISERROR(F24/E24-1),"н/д",F24/E24-1)</f>
        <v>-0.009325645891110845</v>
      </c>
      <c r="H24" s="16">
        <f aca="true" t="shared" si="9" ref="H24:H33">IF(ISERROR(F24/D24-1),"н/д",F24/D24-1)</f>
        <v>-0.03345058387923672</v>
      </c>
      <c r="I24" s="16">
        <f aca="true" t="shared" si="10" ref="I24:I33">IF(ISERROR(F24/C24-1),"н/д",F24/C24-1)</f>
        <v>0.4443732709087038</v>
      </c>
      <c r="J24" s="16">
        <f aca="true" t="shared" si="11" ref="J24:J33">IF(ISERROR(F24/B24-1),"н/д",F24/B24-1)</f>
        <v>-0.3053111566018424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70.6</v>
      </c>
      <c r="E25" s="21">
        <f>'[1]сырье'!J23</f>
        <v>69.29</v>
      </c>
      <c r="F25" s="21" t="str">
        <f>'[1]сырье'!G23</f>
        <v>68,510</v>
      </c>
      <c r="G25" s="16">
        <f t="shared" si="8"/>
        <v>-0.011257035647279534</v>
      </c>
      <c r="H25" s="16">
        <f t="shared" si="9"/>
        <v>-0.029603399433427602</v>
      </c>
      <c r="I25" s="16">
        <f t="shared" si="10"/>
        <v>0.4784203711696158</v>
      </c>
      <c r="J25" s="16">
        <f t="shared" si="11"/>
        <v>-0.312355716149754</v>
      </c>
    </row>
    <row r="26" spans="1:10" ht="18.75">
      <c r="A26" s="14" t="s">
        <v>35</v>
      </c>
      <c r="B26" s="21">
        <v>837.3</v>
      </c>
      <c r="C26" s="21">
        <v>877</v>
      </c>
      <c r="D26" s="21">
        <v>955.2</v>
      </c>
      <c r="E26" s="21">
        <f>'[1]сырье'!J31</f>
        <v>1006.4</v>
      </c>
      <c r="F26" s="21" t="str">
        <f>'[1]сырье'!G31</f>
        <v>998,800</v>
      </c>
      <c r="G26" s="16">
        <f t="shared" si="8"/>
        <v>-0.007551669316375187</v>
      </c>
      <c r="H26" s="16">
        <f t="shared" si="9"/>
        <v>0.045644891122277986</v>
      </c>
      <c r="I26" s="16">
        <f t="shared" si="10"/>
        <v>0.13888255416191564</v>
      </c>
      <c r="J26" s="16">
        <f t="shared" si="11"/>
        <v>0.19288188224053515</v>
      </c>
    </row>
    <row r="27" spans="1:10" ht="18.75">
      <c r="A27" s="14" t="s">
        <v>36</v>
      </c>
      <c r="B27" s="21">
        <v>6665.6</v>
      </c>
      <c r="C27" s="22">
        <v>3070</v>
      </c>
      <c r="D27" s="21">
        <v>6329.68</v>
      </c>
      <c r="E27" s="21">
        <f>'[1]инд-обновл'!I64</f>
        <v>6275.45</v>
      </c>
      <c r="F27" s="21">
        <f>'[1]инд-обновл'!B64</f>
        <v>6129.95</v>
      </c>
      <c r="G27" s="16">
        <f t="shared" si="8"/>
        <v>-0.023185588284505454</v>
      </c>
      <c r="H27" s="16">
        <f t="shared" si="9"/>
        <v>-0.031554517763931256</v>
      </c>
      <c r="I27" s="16">
        <f t="shared" si="10"/>
        <v>0.9967263843648209</v>
      </c>
      <c r="J27" s="16">
        <f t="shared" si="11"/>
        <v>-0.08036035765722527</v>
      </c>
    </row>
    <row r="28" spans="1:10" ht="18.75">
      <c r="A28" s="14" t="s">
        <v>37</v>
      </c>
      <c r="B28" s="21">
        <v>26500</v>
      </c>
      <c r="C28" s="22">
        <v>12710</v>
      </c>
      <c r="D28" s="21">
        <v>18800</v>
      </c>
      <c r="E28" s="21">
        <f>'[1]инд-обновл'!I65</f>
        <v>16950</v>
      </c>
      <c r="F28" s="21">
        <f>'[1]инд-обновл'!B65</f>
        <v>16520</v>
      </c>
      <c r="G28" s="16">
        <f t="shared" si="8"/>
        <v>-0.025368731563421787</v>
      </c>
      <c r="H28" s="16">
        <f t="shared" si="9"/>
        <v>-0.12127659574468086</v>
      </c>
      <c r="I28" s="16">
        <f t="shared" si="10"/>
        <v>0.29976396538158934</v>
      </c>
      <c r="J28" s="16">
        <f t="shared" si="11"/>
        <v>-0.3766037735849057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1881</v>
      </c>
      <c r="E29" s="21">
        <f>'[1]инд-обновл'!I62</f>
        <v>1845</v>
      </c>
      <c r="F29" s="21">
        <f>'[1]инд-обновл'!B62</f>
        <v>1812</v>
      </c>
      <c r="G29" s="16">
        <f t="shared" si="8"/>
        <v>-0.01788617886178867</v>
      </c>
      <c r="H29" s="16">
        <f t="shared" si="9"/>
        <v>-0.036682615629984094</v>
      </c>
      <c r="I29" s="16">
        <f t="shared" si="10"/>
        <v>0.21204013377926412</v>
      </c>
      <c r="J29" s="16">
        <f t="shared" si="11"/>
        <v>-0.23398858592263794</v>
      </c>
    </row>
    <row r="30" spans="1:10" ht="18.75">
      <c r="A30" s="14" t="s">
        <v>39</v>
      </c>
      <c r="B30" s="21">
        <v>67</v>
      </c>
      <c r="C30" s="22">
        <v>47.81</v>
      </c>
      <c r="D30" s="21">
        <v>59.35</v>
      </c>
      <c r="E30" s="21">
        <f>'[1]сырье'!J7</f>
        <v>61.24</v>
      </c>
      <c r="F30" s="21" t="str">
        <f>'[1]сырье'!G7</f>
        <v>60,540</v>
      </c>
      <c r="G30" s="16">
        <f t="shared" si="8"/>
        <v>-0.01143043762246898</v>
      </c>
      <c r="H30" s="16">
        <f t="shared" si="9"/>
        <v>0.020050547598988944</v>
      </c>
      <c r="I30" s="16">
        <f t="shared" si="10"/>
        <v>0.2662622882242207</v>
      </c>
      <c r="J30" s="16">
        <f t="shared" si="11"/>
        <v>-0.09641791044776116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24.65</v>
      </c>
      <c r="E31" s="21">
        <f>'[1]сырье'!J15</f>
        <v>22.860000000000003</v>
      </c>
      <c r="F31" s="21" t="str">
        <f>'[1]сырье'!G15</f>
        <v>22,600</v>
      </c>
      <c r="G31" s="16">
        <f t="shared" si="8"/>
        <v>-0.01137357830271224</v>
      </c>
      <c r="H31" s="16">
        <f t="shared" si="9"/>
        <v>-0.0831643002028396</v>
      </c>
      <c r="I31" s="16">
        <f t="shared" si="10"/>
        <v>1</v>
      </c>
      <c r="J31" s="16">
        <f t="shared" si="11"/>
        <v>0.9824561403508774</v>
      </c>
    </row>
    <row r="32" spans="1:10" ht="18.75">
      <c r="A32" s="14" t="s">
        <v>41</v>
      </c>
      <c r="B32" s="21">
        <v>503.3</v>
      </c>
      <c r="C32" s="22">
        <v>392.5</v>
      </c>
      <c r="D32" s="21">
        <v>326.5</v>
      </c>
      <c r="E32" s="21">
        <f>'[1]сырье'!J6</f>
        <v>319.75</v>
      </c>
      <c r="F32" s="21" t="str">
        <f>'[1]сырье'!G6</f>
        <v>317,250</v>
      </c>
      <c r="G32" s="16">
        <f t="shared" si="8"/>
        <v>-0.007818608287724738</v>
      </c>
      <c r="H32" s="16">
        <f t="shared" si="9"/>
        <v>-0.02833078101071973</v>
      </c>
      <c r="I32" s="16">
        <f t="shared" si="10"/>
        <v>-0.1917197452229299</v>
      </c>
      <c r="J32" s="16">
        <f t="shared" si="11"/>
        <v>-0.36966024240015893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5810</v>
      </c>
      <c r="E33" s="21">
        <f>'[1]сырье'!M12</f>
        <v>5311.745659499999</v>
      </c>
      <c r="F33" s="21">
        <f>'[1]сырье'!L12</f>
        <v>5257.747175</v>
      </c>
      <c r="G33" s="16">
        <f t="shared" si="8"/>
        <v>-0.010165864098448218</v>
      </c>
      <c r="H33" s="16">
        <f t="shared" si="9"/>
        <v>-0.09505212134251284</v>
      </c>
      <c r="I33" s="16">
        <f t="shared" si="10"/>
        <v>-0.18950730295509544</v>
      </c>
      <c r="J33" s="16">
        <f t="shared" si="11"/>
        <v>-0.41503241230070864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40057</v>
      </c>
      <c r="E35" s="24">
        <f>'[1]остатки средств на кс'!E5</f>
        <v>40067</v>
      </c>
      <c r="F35" s="24">
        <f ca="1">TODAY()</f>
        <v>40070</v>
      </c>
      <c r="G35" s="25"/>
      <c r="H35" s="25"/>
      <c r="I35" s="25"/>
      <c r="J35" s="11">
        <f>WEEKDAY(F35)</f>
        <v>2</v>
      </c>
    </row>
    <row r="36" spans="1:10" ht="18.75">
      <c r="A36" s="14" t="s">
        <v>44</v>
      </c>
      <c r="B36" s="26">
        <v>10</v>
      </c>
      <c r="C36" s="26">
        <v>13</v>
      </c>
      <c r="D36" s="26">
        <v>10.75</v>
      </c>
      <c r="E36" s="21">
        <v>10.75</v>
      </c>
      <c r="F36" s="21">
        <v>10.75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598</v>
      </c>
      <c r="E37" s="26">
        <f>'[1]остатки средств на кс'!F5</f>
        <v>464.9</v>
      </c>
      <c r="F37" s="26">
        <f>'[1]остатки средств на кс'!F4</f>
        <v>462.2</v>
      </c>
      <c r="G37" s="16">
        <f aca="true" t="shared" si="12" ref="G37:G43">IF(ISERROR(F37/E37-1),"н/д",F37/E37-1)</f>
        <v>-0.00580770058077007</v>
      </c>
      <c r="H37" s="16">
        <f aca="true" t="shared" si="13" ref="H37:H43">IF(ISERROR(F37/D37-1),"н/д",F37/D37-1)</f>
        <v>-0.22709030100334449</v>
      </c>
      <c r="I37" s="16">
        <f aca="true" t="shared" si="14" ref="I37:I43">IF(ISERROR(F37/C37-1),"н/д",F37/C37-1)</f>
        <v>-0.5502140910860256</v>
      </c>
      <c r="J37" s="16">
        <f aca="true" t="shared" si="15" ref="J37:J43">IF(ISERROR(F37/B37-1),"н/д",F37/B37-1)</f>
        <v>-0.42383445524806784</v>
      </c>
    </row>
    <row r="38" spans="1:10" ht="37.5">
      <c r="A38" s="14" t="s">
        <v>46</v>
      </c>
      <c r="B38" s="26">
        <v>576.5</v>
      </c>
      <c r="C38" s="26">
        <v>802.7</v>
      </c>
      <c r="D38" s="26">
        <v>448.5</v>
      </c>
      <c r="E38" s="26">
        <f>'[1]остатки средств на кс'!G5</f>
        <v>324.6</v>
      </c>
      <c r="F38" s="26">
        <f>'[1]остатки средств на кс'!G4</f>
        <v>331.9</v>
      </c>
      <c r="G38" s="16">
        <f t="shared" si="12"/>
        <v>0.022489217498459446</v>
      </c>
      <c r="H38" s="16">
        <f t="shared" si="13"/>
        <v>-0.2599777034559644</v>
      </c>
      <c r="I38" s="16">
        <f t="shared" si="14"/>
        <v>-0.5865204933349945</v>
      </c>
      <c r="J38" s="16">
        <f t="shared" si="15"/>
        <v>-0.4242844752818734</v>
      </c>
    </row>
    <row r="39" spans="1:10" ht="18.75">
      <c r="A39" s="14" t="s">
        <v>47</v>
      </c>
      <c r="B39" s="26">
        <v>5.5</v>
      </c>
      <c r="C39" s="26">
        <v>15.7</v>
      </c>
      <c r="D39" s="26">
        <v>10.1</v>
      </c>
      <c r="E39" s="26">
        <f>'[1]rates-cbr'!AE8</f>
        <v>9.96</v>
      </c>
      <c r="F39" s="26">
        <f>'[1]rates-cbr'!AF8</f>
        <v>9.89</v>
      </c>
      <c r="G39" s="16">
        <f t="shared" si="12"/>
        <v>-0.007028112449799173</v>
      </c>
      <c r="H39" s="16">
        <f t="shared" si="13"/>
        <v>-0.0207920792079207</v>
      </c>
      <c r="I39" s="16">
        <f t="shared" si="14"/>
        <v>-0.37006369426751584</v>
      </c>
      <c r="J39" s="16">
        <f t="shared" si="15"/>
        <v>0.7981818181818183</v>
      </c>
    </row>
    <row r="40" spans="1:10" ht="18.75">
      <c r="A40" s="14" t="s">
        <v>48</v>
      </c>
      <c r="B40" s="26">
        <v>6.78</v>
      </c>
      <c r="C40" s="26">
        <v>21.61</v>
      </c>
      <c r="D40" s="26">
        <v>13.3</v>
      </c>
      <c r="E40" s="26">
        <f>'[1]rates-cbr'!AA8</f>
        <v>13.07</v>
      </c>
      <c r="F40" s="26">
        <f>'[1]rates-cbr'!AB8</f>
        <v>13</v>
      </c>
      <c r="G40" s="16">
        <f t="shared" si="12"/>
        <v>-0.005355776587605221</v>
      </c>
      <c r="H40" s="16">
        <f t="shared" si="13"/>
        <v>-0.022556390977443663</v>
      </c>
      <c r="I40" s="16">
        <f t="shared" si="14"/>
        <v>-0.39842665432670055</v>
      </c>
      <c r="J40" s="16">
        <f t="shared" si="15"/>
        <v>0.9174041297935103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0.334</v>
      </c>
      <c r="E41" s="26">
        <v>0.299</v>
      </c>
      <c r="F41" s="26">
        <v>0.3</v>
      </c>
      <c r="G41" s="16">
        <f t="shared" si="12"/>
        <v>0.0033444816053511683</v>
      </c>
      <c r="H41" s="16">
        <f t="shared" si="13"/>
        <v>-0.10179640718562888</v>
      </c>
      <c r="I41" s="16">
        <f t="shared" si="14"/>
        <v>-0.7894736842105263</v>
      </c>
      <c r="J41" s="16">
        <f t="shared" si="15"/>
        <v>-0.9362109291941314</v>
      </c>
    </row>
    <row r="42" spans="1:10" ht="18.75">
      <c r="A42" s="14" t="s">
        <v>50</v>
      </c>
      <c r="B42" s="26">
        <v>24.5</v>
      </c>
      <c r="C42" s="26">
        <v>29.39</v>
      </c>
      <c r="D42" s="26">
        <v>31.8397</v>
      </c>
      <c r="E42" s="26">
        <f>'[1]курсы валют'!O18</f>
        <v>30.885203055890628</v>
      </c>
      <c r="F42" s="15">
        <f>'[1]курсы валют'!M18</f>
        <v>30.7246</v>
      </c>
      <c r="G42" s="16">
        <f t="shared" si="12"/>
        <v>-0.005199999999999982</v>
      </c>
      <c r="H42" s="16">
        <f t="shared" si="13"/>
        <v>-0.03502231490874608</v>
      </c>
      <c r="I42" s="16">
        <f t="shared" si="14"/>
        <v>0.04541000340251777</v>
      </c>
      <c r="J42" s="16">
        <f t="shared" si="15"/>
        <v>0.25406530612244893</v>
      </c>
    </row>
    <row r="43" spans="1:10" ht="18.75">
      <c r="A43" s="14" t="s">
        <v>51</v>
      </c>
      <c r="B43" s="26">
        <v>36</v>
      </c>
      <c r="C43" s="26">
        <v>41.4275</v>
      </c>
      <c r="D43" s="26">
        <v>45.4321</v>
      </c>
      <c r="E43" s="26">
        <f>'[1]курсы валют'!O21</f>
        <v>45.0214131688481</v>
      </c>
      <c r="F43" s="26">
        <f>'[1]курсы валют'!M21</f>
        <v>44.8886</v>
      </c>
      <c r="G43" s="16">
        <f t="shared" si="12"/>
        <v>-0.002950000000000008</v>
      </c>
      <c r="H43" s="16">
        <f t="shared" si="13"/>
        <v>-0.011962907283616708</v>
      </c>
      <c r="I43" s="16">
        <f t="shared" si="14"/>
        <v>0.08354595377466656</v>
      </c>
      <c r="J43" s="16">
        <f t="shared" si="15"/>
        <v>0.2469055555555555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40046</v>
      </c>
      <c r="E44" s="31">
        <f>'[1]ЗВР-cbr'!A3</f>
        <v>40053</v>
      </c>
      <c r="F44" s="31">
        <f>'[1]ЗВР-cbr'!A2</f>
        <v>40060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398.3</v>
      </c>
      <c r="E45" s="26">
        <f>'[1]ЗВР-cbr'!B3</f>
        <v>404.9</v>
      </c>
      <c r="F45" s="26">
        <f>'[1]ЗВР-cbr'!B2</f>
        <v>404.9</v>
      </c>
      <c r="G45" s="16">
        <f>IF(ISERROR(F45/E45-1),"н/д",F45/E45-1)</f>
        <v>0</v>
      </c>
      <c r="H45" s="16">
        <f>IF(ISERROR(F45/D45-1),"н/д",F45/D45-1)</f>
        <v>0.016570424303288922</v>
      </c>
      <c r="I45" s="16">
        <f>IF(ISERROR(F45/C45-1),"н/д",F45/C45-1)</f>
        <v>-0.049530516431924965</v>
      </c>
      <c r="J45" s="16">
        <f>IF(ISERROR(F45/B45-1),"н/д",F45/B45-1)</f>
        <v>-0.1568096626405665</v>
      </c>
    </row>
    <row r="46" spans="1:10" ht="18.75">
      <c r="A46" s="33"/>
      <c r="B46" s="31">
        <v>39448</v>
      </c>
      <c r="C46" s="31">
        <v>39814</v>
      </c>
      <c r="D46" s="31">
        <v>40028</v>
      </c>
      <c r="E46" s="31">
        <v>40056</v>
      </c>
      <c r="F46" s="31">
        <v>40063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8.1</v>
      </c>
      <c r="E47" s="34">
        <v>8.2</v>
      </c>
      <c r="F47" s="34">
        <v>8.1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39965</v>
      </c>
      <c r="E48" s="31">
        <v>39995</v>
      </c>
      <c r="F48" s="31">
        <v>40026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12861.1</v>
      </c>
      <c r="E49" s="26">
        <v>13161</v>
      </c>
      <c r="F49" s="26">
        <v>13121</v>
      </c>
      <c r="G49" s="16">
        <f>IF(ISERROR(F49/E49-1),"н/д",F49/E49-1)</f>
        <v>-0.003039282729275894</v>
      </c>
      <c r="H49" s="16"/>
      <c r="I49" s="16">
        <f>IF(ISERROR(E49/C49-1),"н/д",E49/C49-1)</f>
        <v>-0.024619808496131435</v>
      </c>
      <c r="J49" s="16">
        <f>IF(ISERROR(E49/B49-1),"н/д",E49/B49-1)</f>
        <v>-0.008370943558291488</v>
      </c>
    </row>
    <row r="50" spans="1:10" ht="75">
      <c r="A50" s="14" t="s">
        <v>57</v>
      </c>
      <c r="B50" s="26">
        <v>106.3</v>
      </c>
      <c r="C50" s="26">
        <v>102.1</v>
      </c>
      <c r="D50" s="26">
        <v>82.9</v>
      </c>
      <c r="E50" s="26">
        <v>87.9</v>
      </c>
      <c r="F50" s="26">
        <v>89.2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1">
        <v>39904</v>
      </c>
      <c r="F51" s="37">
        <v>39995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483.5</v>
      </c>
      <c r="D52" s="26"/>
      <c r="E52" s="26">
        <v>450.8</v>
      </c>
      <c r="F52" s="26">
        <v>475.1</v>
      </c>
      <c r="G52" s="16"/>
      <c r="H52" s="16"/>
      <c r="I52" s="16">
        <f>IF(ISERROR(F52/C52-1),"н/д",F52/C52-1)</f>
        <v>-0.017373319544984445</v>
      </c>
      <c r="J52" s="16">
        <f>IF(ISERROR(F52/B52-1),"н/д",F52/B52-1)</f>
        <v>0.02084228620541473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420.7</v>
      </c>
      <c r="F53" s="26">
        <v>436.8</v>
      </c>
      <c r="G53" s="16"/>
      <c r="H53" s="16"/>
      <c r="I53" s="16">
        <f>IF(ISERROR(F53/C53-1),"н/д",F53/C53-1)</f>
        <v>-0.03084091413356993</v>
      </c>
      <c r="J53" s="16">
        <f>IF(ISERROR(F53/B53-1),"н/д",F53/B53-1)</f>
        <v>0.0424821002386635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8">
        <v>9.069</v>
      </c>
      <c r="F54" s="34">
        <v>17.2</v>
      </c>
      <c r="G54" s="16"/>
      <c r="H54" s="16"/>
      <c r="I54" s="16">
        <f>IF(ISERROR(F54/C54-1),"н/д",F54/C54-1)</f>
        <v>-0.83203125</v>
      </c>
      <c r="J54" s="16">
        <f>IF(ISERROR(F54/B54-1),"н/д",F54/B54-1)</f>
        <v>-0.7769709543568465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39661</v>
      </c>
      <c r="E56" s="40">
        <v>39995</v>
      </c>
      <c r="F56" s="40">
        <v>40026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2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2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2"/>
    </row>
    <row r="60" spans="1:10" ht="18.75">
      <c r="A60" s="5" t="s">
        <v>2</v>
      </c>
      <c r="B60" s="43"/>
      <c r="C60" s="43"/>
      <c r="D60" s="43">
        <v>39600</v>
      </c>
      <c r="E60" s="43">
        <v>39934</v>
      </c>
      <c r="F60" s="43">
        <v>39965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71</v>
      </c>
      <c r="B61" s="26"/>
      <c r="C61" s="26"/>
      <c r="D61" s="38">
        <v>43.846</v>
      </c>
      <c r="E61" s="38">
        <v>22.7</v>
      </c>
      <c r="F61" s="38">
        <v>24.522</v>
      </c>
      <c r="G61" s="16">
        <f>IF(ISERROR(F61/E61-1),"н/д",F61/E61-1)</f>
        <v>0.08026431718061677</v>
      </c>
      <c r="H61" s="16">
        <f>IF(ISERROR(F61/D61-1),"н/д",F61/D61-1)</f>
        <v>-0.4407243534187839</v>
      </c>
      <c r="I61" s="44"/>
      <c r="J61" s="45"/>
    </row>
    <row r="62" spans="1:10" ht="18.75">
      <c r="A62" s="14" t="s">
        <v>72</v>
      </c>
      <c r="B62" s="26"/>
      <c r="C62" s="26"/>
      <c r="D62" s="38">
        <v>25.539</v>
      </c>
      <c r="E62" s="38">
        <v>13.9</v>
      </c>
      <c r="F62" s="38">
        <v>15.494</v>
      </c>
      <c r="G62" s="16">
        <f>IF(ISERROR(F62/E62-1),"н/д",F62/E62-1)</f>
        <v>0.11467625899280565</v>
      </c>
      <c r="H62" s="16">
        <f>IF(ISERROR(F62/D62-1),"н/д",F62/D62-1)</f>
        <v>-0.39332002036101654</v>
      </c>
      <c r="I62" s="44"/>
      <c r="J62" s="45"/>
    </row>
    <row r="63" spans="1:10" ht="37.5">
      <c r="A63" s="14" t="s">
        <v>73</v>
      </c>
      <c r="B63" s="26"/>
      <c r="C63" s="26"/>
      <c r="D63" s="38">
        <f>D61-D62</f>
        <v>18.306999999999995</v>
      </c>
      <c r="E63" s="38">
        <f>E61-E62</f>
        <v>8.799999999999999</v>
      </c>
      <c r="F63" s="38">
        <f>F61-F62</f>
        <v>9.027999999999999</v>
      </c>
      <c r="G63" s="16">
        <f>IF(ISERROR(F63/E63-1),"н/д",F63/E63-1)</f>
        <v>0.02590909090909088</v>
      </c>
      <c r="H63" s="16">
        <f>IF(ISERROR(F63/D63-1),"н/д",F63/D63-1)</f>
        <v>-0.5068553012508876</v>
      </c>
      <c r="I63" s="32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2009-09-14T09:25:38Z</cp:lastPrinted>
  <dcterms:created xsi:type="dcterms:W3CDTF">2009-09-14T09:11:54Z</dcterms:created>
  <dcterms:modified xsi:type="dcterms:W3CDTF">2009-09-14T09:31:11Z</dcterms:modified>
  <cp:category/>
  <cp:version/>
  <cp:contentType/>
  <cp:contentStatus/>
</cp:coreProperties>
</file>