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<sst xmlns="http://schemas.openxmlformats.org/spreadsheetml/2006/main" count="79" uniqueCount="74">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</sst>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10544</v>
          </cell>
          <cell r="S10">
            <v>10370.539999999999</v>
          </cell>
        </row>
        <row r="41">
          <cell r="L41">
            <v>983</v>
          </cell>
          <cell r="S41">
            <v>987.6600000000001</v>
          </cell>
        </row>
        <row r="49">
          <cell r="L49">
            <v>7324</v>
          </cell>
          <cell r="S49">
            <v>7376.76</v>
          </cell>
        </row>
        <row r="77">
          <cell r="L77">
            <v>2472</v>
          </cell>
          <cell r="S77">
            <v>2456.98</v>
          </cell>
        </row>
        <row r="96">
          <cell r="L96">
            <v>575</v>
          </cell>
          <cell r="S96">
            <v>582.11</v>
          </cell>
        </row>
      </sheetData>
      <sheetData sheetId="1">
        <row r="27">
          <cell r="Q27">
            <v>5139.37</v>
          </cell>
          <cell r="S27">
            <v>5102</v>
          </cell>
        </row>
        <row r="36">
          <cell r="Q36">
            <v>5702.05</v>
          </cell>
          <cell r="S36">
            <v>5637</v>
          </cell>
        </row>
        <row r="47">
          <cell r="Q47">
            <v>3821.7900000000004</v>
          </cell>
          <cell r="S47">
            <v>3784</v>
          </cell>
        </row>
      </sheetData>
      <sheetData sheetId="2">
        <row r="2">
          <cell r="Q2">
            <v>9829.869999999999</v>
          </cell>
          <cell r="S2">
            <v>9749</v>
          </cell>
        </row>
        <row r="8">
          <cell r="Q8">
            <v>1071.6599999999999</v>
          </cell>
          <cell r="S8">
            <v>1061</v>
          </cell>
        </row>
        <row r="18">
          <cell r="Q18">
            <v>2146.3</v>
          </cell>
          <cell r="S18">
            <v>2131</v>
          </cell>
        </row>
        <row r="69">
          <cell r="Q69">
            <v>61493.39</v>
          </cell>
          <cell r="S69">
            <v>60496</v>
          </cell>
        </row>
      </sheetData>
      <sheetData sheetId="3">
        <row r="55">
          <cell r="B55">
            <v>16594.073</v>
          </cell>
          <cell r="I55">
            <v>16719.5</v>
          </cell>
        </row>
        <row r="57">
          <cell r="B57">
            <v>1241.4</v>
          </cell>
          <cell r="I57">
            <v>1254.31</v>
          </cell>
        </row>
        <row r="58">
          <cell r="B58">
            <v>1188.76</v>
          </cell>
          <cell r="I58">
            <v>1198.83</v>
          </cell>
        </row>
        <row r="61">
          <cell r="B61">
            <v>67.42</v>
          </cell>
          <cell r="I61">
            <v>67.99</v>
          </cell>
        </row>
        <row r="62">
          <cell r="B62">
            <v>1850</v>
          </cell>
          <cell r="I62">
            <v>1873</v>
          </cell>
        </row>
        <row r="64">
          <cell r="B64">
            <v>6082.55</v>
          </cell>
          <cell r="I64">
            <v>6190.57</v>
          </cell>
        </row>
        <row r="65">
          <cell r="B65">
            <v>17425</v>
          </cell>
          <cell r="I65">
            <v>17880</v>
          </cell>
        </row>
      </sheetData>
      <sheetData sheetId="4">
        <row r="18">
          <cell r="M18">
            <v>30.0004</v>
          </cell>
          <cell r="O18">
            <v>30.23837601927167</v>
          </cell>
        </row>
        <row r="21">
          <cell r="M21">
            <v>44.3946</v>
          </cell>
          <cell r="O21">
            <v>44.562601005791834</v>
          </cell>
        </row>
      </sheetData>
      <sheetData sheetId="5">
        <row r="2">
          <cell r="A2">
            <v>40074</v>
          </cell>
          <cell r="B2">
            <v>411.7</v>
          </cell>
        </row>
        <row r="3">
          <cell r="A3">
            <v>40067</v>
          </cell>
          <cell r="B3">
            <v>410.9</v>
          </cell>
        </row>
        <row r="4">
          <cell r="A4">
            <v>40060</v>
          </cell>
          <cell r="B4">
            <v>404.9</v>
          </cell>
        </row>
      </sheetData>
      <sheetData sheetId="7">
        <row r="8">
          <cell r="AA8">
            <v>13.11</v>
          </cell>
          <cell r="AB8">
            <v>13.02</v>
          </cell>
          <cell r="AE8">
            <v>9.89</v>
          </cell>
          <cell r="AF8">
            <v>10.08</v>
          </cell>
        </row>
      </sheetData>
      <sheetData sheetId="9">
        <row r="4">
          <cell r="F4">
            <v>542.8</v>
          </cell>
          <cell r="G4">
            <v>406</v>
          </cell>
        </row>
        <row r="5">
          <cell r="F5">
            <v>490.4</v>
          </cell>
          <cell r="G5">
            <v>360.1</v>
          </cell>
        </row>
      </sheetData>
      <sheetData sheetId="11">
        <row r="7">
          <cell r="G7" t="str">
            <v>68,710</v>
          </cell>
          <cell r="J7">
            <v>68.97</v>
          </cell>
        </row>
        <row r="12">
          <cell r="L12">
            <v>5064.442525</v>
          </cell>
          <cell r="M12">
            <v>5106.06808</v>
          </cell>
        </row>
        <row r="14">
          <cell r="G14" t="str">
            <v>325,250</v>
          </cell>
          <cell r="J14">
            <v>330.25</v>
          </cell>
        </row>
        <row r="15">
          <cell r="G15" t="str">
            <v>64,400</v>
          </cell>
          <cell r="J15">
            <v>64.68</v>
          </cell>
        </row>
        <row r="23">
          <cell r="G23" t="str">
            <v>22,790</v>
          </cell>
          <cell r="J23">
            <v>23.08</v>
          </cell>
        </row>
        <row r="33">
          <cell r="G33" t="str">
            <v>1013,400</v>
          </cell>
          <cell r="J33">
            <v>1014.4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A21" sqref="A21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40080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39448</v>
      </c>
      <c r="C4" s="9">
        <v>39814</v>
      </c>
      <c r="D4" s="9">
        <v>40057</v>
      </c>
      <c r="E4" s="9">
        <v>40079</v>
      </c>
      <c r="F4" s="9">
        <v>40080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1073.62</v>
      </c>
      <c r="E6" s="15">
        <f>'[1]инд-обновл'!I57</f>
        <v>1254.31</v>
      </c>
      <c r="F6" s="15">
        <f>'[1]инд-обновл'!B57</f>
        <v>1241.4</v>
      </c>
      <c r="G6" s="16">
        <f>IF(ISERROR(F6/E6-1),"н/д",F6/E6-1)</f>
        <v>-0.010292511420621597</v>
      </c>
      <c r="H6" s="16">
        <f>IF(ISERROR(F6/D6-1),"н/д",F6/D6-1)</f>
        <v>0.15627503213427496</v>
      </c>
      <c r="I6" s="16">
        <f>IF(ISERROR(F6/C6-1),"н/д",F6/C6-1)</f>
        <v>0.9568404293888619</v>
      </c>
      <c r="J6" s="16">
        <f>IF(ISERROR(F6/B6-1),"н/д",F6/B6-1)</f>
        <v>-0.4614597070868327</v>
      </c>
    </row>
    <row r="7" spans="1:10" ht="18.75">
      <c r="A7" s="14" t="s">
        <v>16</v>
      </c>
      <c r="B7" s="15">
        <v>1914.76</v>
      </c>
      <c r="C7" s="15">
        <v>639.82</v>
      </c>
      <c r="D7" s="15">
        <v>1104.98</v>
      </c>
      <c r="E7" s="15">
        <f>'[1]инд-обновл'!I58</f>
        <v>1198.83</v>
      </c>
      <c r="F7" s="15">
        <f>'[1]инд-обновл'!B58</f>
        <v>1188.76</v>
      </c>
      <c r="G7" s="16">
        <f>IF(ISERROR(F7/E7-1),"н/д",F7/E7-1)</f>
        <v>-0.008399856526780214</v>
      </c>
      <c r="H7" s="16">
        <f>IF(ISERROR(F7/D7-1),"н/д",F7/D7-1)</f>
        <v>0.07582037683939968</v>
      </c>
      <c r="I7" s="16">
        <f>IF(ISERROR(F7/C7-1),"н/д",F7/C7-1)</f>
        <v>0.8579600512644179</v>
      </c>
      <c r="J7" s="16">
        <f>IF(ISERROR(F7/B7-1),"н/д",F7/B7-1)</f>
        <v>-0.3791597902609204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9310.6</v>
      </c>
      <c r="E9" s="19">
        <f>'[1]СевАм-индексы'!Q2</f>
        <v>9829.869999999999</v>
      </c>
      <c r="F9" s="15">
        <f>'[1]СевАм-индексы'!S2</f>
        <v>9749</v>
      </c>
      <c r="G9" s="16">
        <f aca="true" t="shared" si="0" ref="G9:G15">IF(ISERROR(F9/E9-1),"н/д",F9/E9-1)</f>
        <v>-0.008226965361698424</v>
      </c>
      <c r="H9" s="16">
        <f aca="true" t="shared" si="1" ref="H9:H15">IF(ISERROR(F9/D9-1),"н/д",F9/D9-1)</f>
        <v>0.047086116899018204</v>
      </c>
      <c r="I9" s="16">
        <f aca="true" t="shared" si="2" ref="I9:I15">IF(ISERROR(F9/C9-1),"н/д",F9/C9-1)</f>
        <v>0.07906303370674572</v>
      </c>
      <c r="J9" s="16">
        <f aca="true" t="shared" si="3" ref="J9:J15">IF(ISERROR(F9/B9-1),"н/д",F9/B9-1)</f>
        <v>-0.25260427048227685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1968.89</v>
      </c>
      <c r="E10" s="15">
        <f>'[1]СевАм-индексы'!Q18</f>
        <v>2146.3</v>
      </c>
      <c r="F10" s="15">
        <f>'[1]СевАм-индексы'!S18</f>
        <v>2131</v>
      </c>
      <c r="G10" s="16">
        <f t="shared" si="0"/>
        <v>-0.007128546801472346</v>
      </c>
      <c r="H10" s="16">
        <f t="shared" si="1"/>
        <v>0.08233573231617819</v>
      </c>
      <c r="I10" s="16">
        <f t="shared" si="2"/>
        <v>0.3055918049760753</v>
      </c>
      <c r="J10" s="16">
        <f t="shared" si="3"/>
        <v>-0.18339975475168602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998.04</v>
      </c>
      <c r="E11" s="15">
        <f>'[1]СевАм-индексы'!Q8</f>
        <v>1071.6599999999999</v>
      </c>
      <c r="F11" s="15">
        <f>'[1]СевАм-индексы'!S8</f>
        <v>1061</v>
      </c>
      <c r="G11" s="16">
        <f t="shared" si="0"/>
        <v>-0.009947184741429083</v>
      </c>
      <c r="H11" s="16">
        <f t="shared" si="1"/>
        <v>0.06308364394212651</v>
      </c>
      <c r="I11" s="16">
        <f t="shared" si="2"/>
        <v>0.1386563640266152</v>
      </c>
      <c r="J11" s="16">
        <f t="shared" si="3"/>
        <v>-0.26683987948810084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3583.44</v>
      </c>
      <c r="E12" s="15">
        <f>'[1]евр-индексы'!Q47</f>
        <v>3821.7900000000004</v>
      </c>
      <c r="F12" s="15">
        <f>'[1]евр-индексы'!S47</f>
        <v>3784</v>
      </c>
      <c r="G12" s="16">
        <f t="shared" si="0"/>
        <v>-0.009888036757645047</v>
      </c>
      <c r="H12" s="16">
        <f t="shared" si="1"/>
        <v>0.0559685665170897</v>
      </c>
      <c r="I12" s="16">
        <f t="shared" si="2"/>
        <v>0.12965677420895672</v>
      </c>
      <c r="J12" s="16">
        <f t="shared" si="3"/>
        <v>-0.31821048269400554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5327.29</v>
      </c>
      <c r="E13" s="15">
        <f>'[1]евр-индексы'!Q36</f>
        <v>5702.05</v>
      </c>
      <c r="F13" s="15">
        <f>'[1]евр-индексы'!S36</f>
        <v>5637</v>
      </c>
      <c r="G13" s="16">
        <f t="shared" si="0"/>
        <v>-0.011408177760629967</v>
      </c>
      <c r="H13" s="16">
        <f t="shared" si="1"/>
        <v>0.058136500922608025</v>
      </c>
      <c r="I13" s="16">
        <f t="shared" si="2"/>
        <v>0.13350505824370074</v>
      </c>
      <c r="J13" s="16">
        <f t="shared" si="3"/>
        <v>-0.29086311657923547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4819.7</v>
      </c>
      <c r="E14" s="15">
        <f>'[1]евр-индексы'!Q27</f>
        <v>5139.37</v>
      </c>
      <c r="F14" s="15">
        <f>'[1]евр-индексы'!S27</f>
        <v>5102</v>
      </c>
      <c r="G14" s="16">
        <f t="shared" si="0"/>
        <v>-0.007271319247300734</v>
      </c>
      <c r="H14" s="16">
        <f t="shared" si="1"/>
        <v>0.058572110297321345</v>
      </c>
      <c r="I14" s="16">
        <f t="shared" si="2"/>
        <v>0.11842061997593056</v>
      </c>
      <c r="J14" s="16">
        <f t="shared" si="3"/>
        <v>-0.2048872473389748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10530</v>
      </c>
      <c r="E15" s="15">
        <f>'[1]азия-индексы'!S10</f>
        <v>10370.539999999999</v>
      </c>
      <c r="F15" s="15">
        <f>'[1]азия-индексы'!L10</f>
        <v>10544</v>
      </c>
      <c r="G15" s="16">
        <f t="shared" si="0"/>
        <v>0.016726226406725386</v>
      </c>
      <c r="H15" s="16">
        <f t="shared" si="1"/>
        <v>0.0013295346628678928</v>
      </c>
      <c r="I15" s="16">
        <f t="shared" si="2"/>
        <v>0.16596926724404848</v>
      </c>
      <c r="J15" s="16">
        <f t="shared" si="3"/>
        <v>-0.2823012102318363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7019.75</v>
      </c>
      <c r="E17" s="15">
        <f>'[1]азия-индексы'!S49</f>
        <v>7376.76</v>
      </c>
      <c r="F17" s="15">
        <f>'[1]азия-индексы'!L49</f>
        <v>7324</v>
      </c>
      <c r="G17" s="16">
        <f aca="true" t="shared" si="4" ref="G17:G22">IF(ISERROR(F17/E17-1),"н/д",F17/E17-1)</f>
        <v>-0.007152191477017067</v>
      </c>
      <c r="H17" s="16">
        <f aca="true" t="shared" si="5" ref="H17:H22">IF(ISERROR(F17/D17-1),"н/д",F17/D17-1)</f>
        <v>0.043341999358951444</v>
      </c>
      <c r="I17" s="16">
        <f aca="true" t="shared" si="6" ref="I17:I22">IF(ISERROR(F17/C17-1),"н/д",F17/C17-1)</f>
        <v>0.5588583980197133</v>
      </c>
      <c r="J17" s="16">
        <f aca="true" t="shared" si="7" ref="J17:J22">IF(ISERROR(F17/B17-1),"н/д",F17/B17-1)</f>
        <v>-0.12003940839350724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547.69</v>
      </c>
      <c r="E18" s="15">
        <f>'[1]азия-индексы'!S96</f>
        <v>582.11</v>
      </c>
      <c r="F18" s="15">
        <f>'[1]азия-индексы'!L96</f>
        <v>575</v>
      </c>
      <c r="G18" s="16">
        <f t="shared" si="4"/>
        <v>-0.01221418632217286</v>
      </c>
      <c r="H18" s="16">
        <f t="shared" si="5"/>
        <v>0.049863974145958334</v>
      </c>
      <c r="I18" s="16">
        <f t="shared" si="6"/>
        <v>0.8350673389927876</v>
      </c>
      <c r="J18" s="16">
        <f t="shared" si="7"/>
        <v>-0.3757463901856476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15551.1</v>
      </c>
      <c r="E19" s="15">
        <f>'[1]инд-обновл'!I55</f>
        <v>16719.5</v>
      </c>
      <c r="F19" s="15">
        <f>'[1]инд-обновл'!B55</f>
        <v>16594.073</v>
      </c>
      <c r="G19" s="16">
        <f t="shared" si="4"/>
        <v>-0.007501839169831603</v>
      </c>
      <c r="H19" s="16">
        <f t="shared" si="5"/>
        <v>0.0670674743265749</v>
      </c>
      <c r="I19" s="16">
        <f t="shared" si="6"/>
        <v>0.675583381969534</v>
      </c>
      <c r="J19" s="16">
        <f t="shared" si="7"/>
        <v>-0.18258616697946373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2326.91</v>
      </c>
      <c r="E20" s="15">
        <f>'[1]азия-индексы'!S77</f>
        <v>2456.98</v>
      </c>
      <c r="F20" s="15">
        <f>'[1]азия-индексы'!L77</f>
        <v>2472</v>
      </c>
      <c r="G20" s="16">
        <f t="shared" si="4"/>
        <v>0.006113195874610344</v>
      </c>
      <c r="H20" s="16">
        <f t="shared" si="5"/>
        <v>0.062353077686717606</v>
      </c>
      <c r="I20" s="16">
        <f t="shared" si="6"/>
        <v>0.7198459930788723</v>
      </c>
      <c r="J20" s="16">
        <f t="shared" si="7"/>
        <v>-0.09500274574409662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900.534</v>
      </c>
      <c r="E21" s="15">
        <f>'[1]азия-индексы'!S41</f>
        <v>987.6600000000001</v>
      </c>
      <c r="F21" s="15">
        <f>'[1]азия-индексы'!L41</f>
        <v>983</v>
      </c>
      <c r="G21" s="16">
        <f t="shared" si="4"/>
        <v>-0.0047182228702186135</v>
      </c>
      <c r="H21" s="16">
        <f t="shared" si="5"/>
        <v>0.09157455465312814</v>
      </c>
      <c r="I21" s="16">
        <f t="shared" si="6"/>
        <v>0.7211342327120558</v>
      </c>
      <c r="J21" s="16">
        <f t="shared" si="7"/>
        <v>-0.3323825047541429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55814.961</v>
      </c>
      <c r="E22" s="15">
        <f>'[1]СевАм-индексы'!Q69</f>
        <v>61493.39</v>
      </c>
      <c r="F22" s="15">
        <f>'[1]СевАм-индексы'!S69</f>
        <v>60496</v>
      </c>
      <c r="G22" s="16">
        <f t="shared" si="4"/>
        <v>-0.016219466840257102</v>
      </c>
      <c r="H22" s="16">
        <f t="shared" si="5"/>
        <v>0.08386710151065047</v>
      </c>
      <c r="I22" s="16">
        <f t="shared" si="6"/>
        <v>0.5032302951992844</v>
      </c>
      <c r="J22" s="16">
        <f t="shared" si="7"/>
        <v>-0.029585016700261813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70.22</v>
      </c>
      <c r="E24" s="21">
        <f>'[1]инд-обновл'!I61</f>
        <v>67.99</v>
      </c>
      <c r="F24" s="21">
        <f>'[1]инд-обновл'!B61</f>
        <v>67.42</v>
      </c>
      <c r="G24" s="16">
        <f aca="true" t="shared" si="8" ref="G24:G33">IF(ISERROR(F24/E24-1),"н/д",F24/E24-1)</f>
        <v>-0.008383585821444273</v>
      </c>
      <c r="H24" s="16">
        <f aca="true" t="shared" si="9" ref="H24:H33">IF(ISERROR(F24/D24-1),"н/д",F24/D24-1)</f>
        <v>-0.03987467957846769</v>
      </c>
      <c r="I24" s="16">
        <f aca="true" t="shared" si="10" ref="I24:I33">IF(ISERROR(F24/C24-1),"н/д",F24/C24-1)</f>
        <v>0.43477335603319855</v>
      </c>
      <c r="J24" s="16">
        <f aca="true" t="shared" si="11" ref="J24:J33">IF(ISERROR(F24/B24-1),"н/д",F24/B24-1)</f>
        <v>-0.30992835209826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70.6</v>
      </c>
      <c r="E25" s="21">
        <f>'[1]сырье'!J7</f>
        <v>68.97</v>
      </c>
      <c r="F25" s="21" t="str">
        <f>'[1]сырье'!G7</f>
        <v>68,710</v>
      </c>
      <c r="G25" s="16">
        <f t="shared" si="8"/>
        <v>-0.003769754965927241</v>
      </c>
      <c r="H25" s="16">
        <f t="shared" si="9"/>
        <v>-0.026770538243626074</v>
      </c>
      <c r="I25" s="16">
        <f t="shared" si="10"/>
        <v>0.48273629693569253</v>
      </c>
      <c r="J25" s="16">
        <f t="shared" si="11"/>
        <v>-0.31034828866807185</v>
      </c>
    </row>
    <row r="26" spans="1:10" ht="18.75">
      <c r="A26" s="14" t="s">
        <v>35</v>
      </c>
      <c r="B26" s="21">
        <v>837.3</v>
      </c>
      <c r="C26" s="21">
        <v>877</v>
      </c>
      <c r="D26" s="21">
        <v>955.2</v>
      </c>
      <c r="E26" s="21">
        <f>'[1]сырье'!J33</f>
        <v>1014.4</v>
      </c>
      <c r="F26" s="21" t="str">
        <f>'[1]сырье'!G33</f>
        <v>1013,400</v>
      </c>
      <c r="G26" s="16">
        <f t="shared" si="8"/>
        <v>-0.0009858044164038349</v>
      </c>
      <c r="H26" s="16">
        <f t="shared" si="9"/>
        <v>0.06092964824120606</v>
      </c>
      <c r="I26" s="16">
        <f t="shared" si="10"/>
        <v>0.15553021664766242</v>
      </c>
      <c r="J26" s="16">
        <f t="shared" si="11"/>
        <v>0.2103188821211035</v>
      </c>
    </row>
    <row r="27" spans="1:10" ht="18.75">
      <c r="A27" s="14" t="s">
        <v>36</v>
      </c>
      <c r="B27" s="21">
        <v>6665.6</v>
      </c>
      <c r="C27" s="22">
        <v>3070</v>
      </c>
      <c r="D27" s="21">
        <v>6329.68</v>
      </c>
      <c r="E27" s="21">
        <f>'[1]инд-обновл'!I64</f>
        <v>6190.57</v>
      </c>
      <c r="F27" s="21">
        <f>'[1]инд-обновл'!B64</f>
        <v>6082.55</v>
      </c>
      <c r="G27" s="16">
        <f t="shared" si="8"/>
        <v>-0.01744912019410161</v>
      </c>
      <c r="H27" s="16">
        <f t="shared" si="9"/>
        <v>-0.03904304798978786</v>
      </c>
      <c r="I27" s="16">
        <f t="shared" si="10"/>
        <v>0.9812866449511402</v>
      </c>
      <c r="J27" s="16">
        <f t="shared" si="11"/>
        <v>-0.08747149543927035</v>
      </c>
    </row>
    <row r="28" spans="1:10" ht="18.75">
      <c r="A28" s="14" t="s">
        <v>37</v>
      </c>
      <c r="B28" s="21">
        <v>26500</v>
      </c>
      <c r="C28" s="22">
        <v>12710</v>
      </c>
      <c r="D28" s="21">
        <v>18800</v>
      </c>
      <c r="E28" s="21">
        <f>'[1]инд-обновл'!I65</f>
        <v>17880</v>
      </c>
      <c r="F28" s="21">
        <f>'[1]инд-обновл'!B65</f>
        <v>17425</v>
      </c>
      <c r="G28" s="16">
        <f t="shared" si="8"/>
        <v>-0.025447427293064928</v>
      </c>
      <c r="H28" s="16">
        <f t="shared" si="9"/>
        <v>-0.07313829787234039</v>
      </c>
      <c r="I28" s="16">
        <f t="shared" si="10"/>
        <v>0.37096774193548376</v>
      </c>
      <c r="J28" s="16">
        <f t="shared" si="11"/>
        <v>-0.3424528301886792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1881</v>
      </c>
      <c r="E29" s="21">
        <f>'[1]инд-обновл'!I62</f>
        <v>1873</v>
      </c>
      <c r="F29" s="21">
        <f>'[1]инд-обновл'!B62</f>
        <v>1850</v>
      </c>
      <c r="G29" s="16">
        <f t="shared" si="8"/>
        <v>-0.012279765082754968</v>
      </c>
      <c r="H29" s="16">
        <f t="shared" si="9"/>
        <v>-0.016480595427963873</v>
      </c>
      <c r="I29" s="16">
        <f t="shared" si="10"/>
        <v>0.23745819397993317</v>
      </c>
      <c r="J29" s="16">
        <f t="shared" si="11"/>
        <v>-0.2179243288945255</v>
      </c>
    </row>
    <row r="30" spans="1:10" ht="18.75">
      <c r="A30" s="14" t="s">
        <v>39</v>
      </c>
      <c r="B30" s="21">
        <v>67</v>
      </c>
      <c r="C30" s="22">
        <v>47.81</v>
      </c>
      <c r="D30" s="21">
        <v>59.35</v>
      </c>
      <c r="E30" s="21">
        <f>'[1]сырье'!J15</f>
        <v>64.68</v>
      </c>
      <c r="F30" s="21" t="str">
        <f>'[1]сырье'!G15</f>
        <v>64,400</v>
      </c>
      <c r="G30" s="16">
        <f t="shared" si="8"/>
        <v>-0.0043290043290042934</v>
      </c>
      <c r="H30" s="16">
        <f t="shared" si="9"/>
        <v>0.08508845829823097</v>
      </c>
      <c r="I30" s="16">
        <f t="shared" si="10"/>
        <v>0.3469985358711567</v>
      </c>
      <c r="J30" s="16">
        <f t="shared" si="11"/>
        <v>-0.03880597014925369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24.65</v>
      </c>
      <c r="E31" s="21">
        <f>'[1]сырье'!J23</f>
        <v>23.08</v>
      </c>
      <c r="F31" s="21" t="str">
        <f>'[1]сырье'!G23</f>
        <v>22,790</v>
      </c>
      <c r="G31" s="16">
        <f t="shared" si="8"/>
        <v>-0.01256499133448874</v>
      </c>
      <c r="H31" s="16">
        <f t="shared" si="9"/>
        <v>-0.07545638945233268</v>
      </c>
      <c r="I31" s="16">
        <f t="shared" si="10"/>
        <v>1.0168141592920352</v>
      </c>
      <c r="J31" s="16">
        <f t="shared" si="11"/>
        <v>0.9991228070175437</v>
      </c>
    </row>
    <row r="32" spans="1:10" ht="18.75">
      <c r="A32" s="14" t="s">
        <v>41</v>
      </c>
      <c r="B32" s="21">
        <v>503.3</v>
      </c>
      <c r="C32" s="22">
        <v>392.5</v>
      </c>
      <c r="D32" s="21">
        <v>326.5</v>
      </c>
      <c r="E32" s="21">
        <f>'[1]сырье'!J14</f>
        <v>330.25</v>
      </c>
      <c r="F32" s="21" t="str">
        <f>'[1]сырье'!G14</f>
        <v>325,250</v>
      </c>
      <c r="G32" s="16">
        <f t="shared" si="8"/>
        <v>-0.01514004542013625</v>
      </c>
      <c r="H32" s="16">
        <f t="shared" si="9"/>
        <v>-0.003828483920367498</v>
      </c>
      <c r="I32" s="16">
        <f t="shared" si="10"/>
        <v>-0.17133757961783436</v>
      </c>
      <c r="J32" s="16">
        <f t="shared" si="11"/>
        <v>-0.35376515000993447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5810</v>
      </c>
      <c r="E33" s="21">
        <f>'[1]сырье'!M12</f>
        <v>5106.06808</v>
      </c>
      <c r="F33" s="21">
        <f>'[1]сырье'!L12</f>
        <v>5064.442525</v>
      </c>
      <c r="G33" s="16">
        <f t="shared" si="8"/>
        <v>-0.008152173913043459</v>
      </c>
      <c r="H33" s="16">
        <f t="shared" si="9"/>
        <v>-0.12832314543889833</v>
      </c>
      <c r="I33" s="16">
        <f t="shared" si="10"/>
        <v>-0.2193056180727906</v>
      </c>
      <c r="J33" s="16">
        <f t="shared" si="11"/>
        <v>-0.4365391434229704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40057</v>
      </c>
      <c r="E35" s="9">
        <v>40079</v>
      </c>
      <c r="F35" s="9">
        <v>40080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10</v>
      </c>
      <c r="C36" s="26">
        <v>13</v>
      </c>
      <c r="D36" s="26">
        <v>10.75</v>
      </c>
      <c r="E36" s="21">
        <v>10.75</v>
      </c>
      <c r="F36" s="21">
        <v>10.5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598</v>
      </c>
      <c r="E37" s="26">
        <f>'[1]остатки средств на кс'!F5</f>
        <v>490.4</v>
      </c>
      <c r="F37" s="26">
        <f>'[1]остатки средств на кс'!F4</f>
        <v>542.8</v>
      </c>
      <c r="G37" s="16">
        <f aca="true" t="shared" si="12" ref="G37:G43">IF(ISERROR(F37/E37-1),"н/д",F37/E37-1)</f>
        <v>0.10685154975530176</v>
      </c>
      <c r="H37" s="16">
        <f aca="true" t="shared" si="13" ref="H37:H43">IF(ISERROR(F37/D37-1),"н/д",F37/D37-1)</f>
        <v>-0.09230769230769242</v>
      </c>
      <c r="I37" s="16">
        <f aca="true" t="shared" si="14" ref="I37:I43">IF(ISERROR(F37/C37-1),"н/д",F37/C37-1)</f>
        <v>-0.47177890229661346</v>
      </c>
      <c r="J37" s="16">
        <f aca="true" t="shared" si="15" ref="J37:J43">IF(ISERROR(F37/B37-1),"н/д",F37/B37-1)</f>
        <v>-0.3233607579157318</v>
      </c>
    </row>
    <row r="38" spans="1:10" ht="37.5">
      <c r="A38" s="14" t="s">
        <v>46</v>
      </c>
      <c r="B38" s="26">
        <v>576.5</v>
      </c>
      <c r="C38" s="26">
        <v>802.7</v>
      </c>
      <c r="D38" s="26">
        <v>448.5</v>
      </c>
      <c r="E38" s="26">
        <f>'[1]остатки средств на кс'!G5</f>
        <v>360.1</v>
      </c>
      <c r="F38" s="26">
        <f>'[1]остатки средств на кс'!G4</f>
        <v>406</v>
      </c>
      <c r="G38" s="16">
        <f t="shared" si="12"/>
        <v>0.1274645931685643</v>
      </c>
      <c r="H38" s="16">
        <f t="shared" si="13"/>
        <v>-0.09476031215161651</v>
      </c>
      <c r="I38" s="16">
        <f t="shared" si="14"/>
        <v>-0.49420705120219266</v>
      </c>
      <c r="J38" s="16">
        <f t="shared" si="15"/>
        <v>-0.29575021682567215</v>
      </c>
    </row>
    <row r="39" spans="1:10" ht="18.75">
      <c r="A39" s="14" t="s">
        <v>47</v>
      </c>
      <c r="B39" s="26">
        <v>5.5</v>
      </c>
      <c r="C39" s="26">
        <v>15.7</v>
      </c>
      <c r="D39" s="26">
        <v>10.1</v>
      </c>
      <c r="E39" s="26">
        <f>'[1]rates-cbr'!AE8</f>
        <v>9.89</v>
      </c>
      <c r="F39" s="26">
        <f>'[1]rates-cbr'!AF8</f>
        <v>10.08</v>
      </c>
      <c r="G39" s="16">
        <f t="shared" si="12"/>
        <v>0.01921132457027297</v>
      </c>
      <c r="H39" s="16">
        <f t="shared" si="13"/>
        <v>-0.001980198019801982</v>
      </c>
      <c r="I39" s="16">
        <f t="shared" si="14"/>
        <v>-0.35796178343949037</v>
      </c>
      <c r="J39" s="16">
        <f t="shared" si="15"/>
        <v>0.8327272727272728</v>
      </c>
    </row>
    <row r="40" spans="1:10" ht="18.75">
      <c r="A40" s="14" t="s">
        <v>48</v>
      </c>
      <c r="B40" s="26">
        <v>6.78</v>
      </c>
      <c r="C40" s="26">
        <v>21.61</v>
      </c>
      <c r="D40" s="26">
        <v>13.3</v>
      </c>
      <c r="E40" s="26">
        <f>'[1]rates-cbr'!AA8</f>
        <v>13.11</v>
      </c>
      <c r="F40" s="26">
        <f>'[1]rates-cbr'!AB8</f>
        <v>13.02</v>
      </c>
      <c r="G40" s="16">
        <f t="shared" si="12"/>
        <v>-0.006864988558352381</v>
      </c>
      <c r="H40" s="16">
        <f t="shared" si="13"/>
        <v>-0.021052631578947434</v>
      </c>
      <c r="I40" s="16">
        <f t="shared" si="14"/>
        <v>-0.39750115687181864</v>
      </c>
      <c r="J40" s="16">
        <f t="shared" si="15"/>
        <v>0.9203539823008848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0.334</v>
      </c>
      <c r="E41" s="26">
        <v>0.289</v>
      </c>
      <c r="F41" s="26">
        <v>0.286</v>
      </c>
      <c r="G41" s="16">
        <f t="shared" si="12"/>
        <v>-0.01038062283737029</v>
      </c>
      <c r="H41" s="16">
        <f t="shared" si="13"/>
        <v>-0.14371257485029953</v>
      </c>
      <c r="I41" s="16">
        <f t="shared" si="14"/>
        <v>-0.7992982456140352</v>
      </c>
      <c r="J41" s="16">
        <f t="shared" si="15"/>
        <v>-0.9391877524984052</v>
      </c>
    </row>
    <row r="42" spans="1:10" ht="18.75">
      <c r="A42" s="14" t="s">
        <v>50</v>
      </c>
      <c r="B42" s="26">
        <v>24.5</v>
      </c>
      <c r="C42" s="26">
        <v>29.39</v>
      </c>
      <c r="D42" s="26">
        <v>31.8397</v>
      </c>
      <c r="E42" s="26">
        <f>'[1]курсы валют'!O18</f>
        <v>30.23837601927167</v>
      </c>
      <c r="F42" s="26">
        <f>'[1]курсы валют'!M18</f>
        <v>30.0004</v>
      </c>
      <c r="G42" s="16">
        <f t="shared" si="12"/>
        <v>-0.007870000000000044</v>
      </c>
      <c r="H42" s="16">
        <f t="shared" si="13"/>
        <v>-0.05776750409080489</v>
      </c>
      <c r="I42" s="16">
        <f t="shared" si="14"/>
        <v>0.02076896903708736</v>
      </c>
      <c r="J42" s="16">
        <f t="shared" si="15"/>
        <v>0.2245061224489795</v>
      </c>
    </row>
    <row r="43" spans="1:10" ht="18.75">
      <c r="A43" s="14" t="s">
        <v>51</v>
      </c>
      <c r="B43" s="26">
        <v>36</v>
      </c>
      <c r="C43" s="26">
        <v>41.4275</v>
      </c>
      <c r="D43" s="26">
        <v>45.4321</v>
      </c>
      <c r="E43" s="26">
        <f>'[1]курсы валют'!O21</f>
        <v>44.562601005791834</v>
      </c>
      <c r="F43" s="26">
        <f>'[1]курсы валют'!M21</f>
        <v>44.3946</v>
      </c>
      <c r="G43" s="16">
        <f t="shared" si="12"/>
        <v>-0.003770000000000051</v>
      </c>
      <c r="H43" s="16">
        <f t="shared" si="13"/>
        <v>-0.022836276553362067</v>
      </c>
      <c r="I43" s="16">
        <f t="shared" si="14"/>
        <v>0.07162150745277884</v>
      </c>
      <c r="J43" s="16">
        <f t="shared" si="15"/>
        <v>0.2331833333333333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40060</v>
      </c>
      <c r="E44" s="31">
        <f>'[1]ЗВР-cbr'!A3</f>
        <v>40067</v>
      </c>
      <c r="F44" s="31">
        <f>'[1]ЗВР-cbr'!A2</f>
        <v>40074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404.9</v>
      </c>
      <c r="E45" s="26">
        <f>'[1]ЗВР-cbr'!B3</f>
        <v>410.9</v>
      </c>
      <c r="F45" s="26">
        <f>'[1]ЗВР-cbr'!B2</f>
        <v>411.7</v>
      </c>
      <c r="G45" s="16">
        <f>IF(ISERROR(F45/E45-1),"н/д",F45/E45-1)</f>
        <v>0.0019469457288878722</v>
      </c>
      <c r="H45" s="16">
        <f>IF(ISERROR(F45/D45-1),"н/д",F45/D45-1)</f>
        <v>0.016794270190170435</v>
      </c>
      <c r="I45" s="16">
        <f>IF(ISERROR(F45/C45-1),"н/д",F45/C45-1)</f>
        <v>-0.03356807511737092</v>
      </c>
      <c r="J45" s="16">
        <f>IF(ISERROR(F45/B45-1),"н/д",F45/B45-1)</f>
        <v>-0.1426488962932112</v>
      </c>
    </row>
    <row r="46" spans="1:10" ht="18.75">
      <c r="A46" s="33"/>
      <c r="B46" s="31">
        <v>39448</v>
      </c>
      <c r="C46" s="31">
        <v>39814</v>
      </c>
      <c r="D46" s="31">
        <v>40056</v>
      </c>
      <c r="E46" s="31">
        <v>40070</v>
      </c>
      <c r="F46" s="31">
        <v>40077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8.2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/>
      <c r="G49" s="16">
        <f>IF(ISERROR(E49/D49-1),"н/д",E49/D49-1)</f>
        <v>-0.003039282729275894</v>
      </c>
      <c r="H49" s="16"/>
      <c r="I49" s="16">
        <f>IF(ISERROR(E49/C49-1),"н/д",E49/C49-1)</f>
        <v>-0.027584264666646985</v>
      </c>
      <c r="J49" s="16">
        <f>IF(ISERROR(E49/B49-1),"н/д",E49/B49-1)</f>
        <v>-0.011384784623382882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483.5</v>
      </c>
      <c r="D52" s="26"/>
      <c r="E52" s="26">
        <v>450.8</v>
      </c>
      <c r="F52" s="26">
        <v>475.1</v>
      </c>
      <c r="G52" s="16"/>
      <c r="H52" s="16"/>
      <c r="I52" s="16">
        <f>IF(ISERROR(F52/C52-1),"н/д",F52/C52-1)</f>
        <v>-0.017373319544984445</v>
      </c>
      <c r="J52" s="16">
        <f>IF(ISERROR(F52/B52-1),"н/д",F52/B52-1)</f>
        <v>0.02084228620541473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18.75">
      <c r="A60" s="5" t="s">
        <v>2</v>
      </c>
      <c r="B60" s="43"/>
      <c r="C60" s="43"/>
      <c r="D60" s="43">
        <v>39661</v>
      </c>
      <c r="E60" s="43">
        <v>39995</v>
      </c>
      <c r="F60" s="43">
        <v>40026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/>
      <c r="C61" s="26"/>
      <c r="D61" s="38">
        <v>45.7</v>
      </c>
      <c r="E61" s="38">
        <v>26.3</v>
      </c>
      <c r="F61" s="38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4"/>
      <c r="J61" s="45"/>
    </row>
    <row r="62" spans="1:10" ht="18.75">
      <c r="A62" s="14" t="s">
        <v>72</v>
      </c>
      <c r="B62" s="26"/>
      <c r="C62" s="26"/>
      <c r="D62" s="38">
        <v>27.1</v>
      </c>
      <c r="E62" s="38">
        <v>16.1</v>
      </c>
      <c r="F62" s="38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4"/>
      <c r="J62" s="45"/>
    </row>
    <row r="63" spans="1:10" ht="37.5">
      <c r="A63" s="14" t="s">
        <v>73</v>
      </c>
      <c r="B63" s="26"/>
      <c r="C63" s="26"/>
      <c r="D63" s="38">
        <f>D61-D62</f>
        <v>18.6</v>
      </c>
      <c r="E63" s="38">
        <f>E61-E62</f>
        <v>10.2</v>
      </c>
      <c r="F63" s="38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2009-09-24T09:12:14Z</cp:lastPrinted>
  <dcterms:created xsi:type="dcterms:W3CDTF">2009-09-24T09:08:33Z</dcterms:created>
  <dcterms:modified xsi:type="dcterms:W3CDTF">2009-09-24T09:12:17Z</dcterms:modified>
  <cp:category/>
  <cp:version/>
  <cp:contentType/>
  <cp:contentStatus/>
</cp:coreProperties>
</file>