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<sst xmlns="http://schemas.openxmlformats.org/spreadsheetml/2006/main" count="79" uniqueCount="74">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</sst>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10393.23</v>
          </cell>
        </row>
        <row r="14">
          <cell r="J14">
            <v>10312</v>
          </cell>
        </row>
        <row r="49">
          <cell r="M49">
            <v>999.78</v>
          </cell>
        </row>
        <row r="50">
          <cell r="J50">
            <v>1011</v>
          </cell>
        </row>
        <row r="60">
          <cell r="O60">
            <v>7313.990000000001</v>
          </cell>
        </row>
        <row r="61">
          <cell r="J61">
            <v>7251</v>
          </cell>
        </row>
        <row r="103">
          <cell r="N103">
            <v>2371.3</v>
          </cell>
        </row>
        <row r="104">
          <cell r="J104">
            <v>2383</v>
          </cell>
        </row>
        <row r="122">
          <cell r="N122">
            <v>537.8100000000001</v>
          </cell>
        </row>
        <row r="123">
          <cell r="J123">
            <v>536</v>
          </cell>
        </row>
      </sheetData>
      <sheetData sheetId="1">
        <row r="33">
          <cell r="Q33">
            <v>4947.339999999999</v>
          </cell>
          <cell r="S33">
            <v>4953</v>
          </cell>
        </row>
        <row r="44">
          <cell r="Q44">
            <v>5481.7300000000005</v>
          </cell>
          <cell r="S44">
            <v>5485</v>
          </cell>
        </row>
        <row r="57">
          <cell r="Q57">
            <v>3660.96</v>
          </cell>
          <cell r="S57">
            <v>3658</v>
          </cell>
        </row>
      </sheetData>
      <sheetData sheetId="2">
        <row r="4">
          <cell r="Q4">
            <v>9441.27</v>
          </cell>
          <cell r="S4">
            <v>9497</v>
          </cell>
        </row>
        <row r="10">
          <cell r="Q10">
            <v>1016.4000000000001</v>
          </cell>
          <cell r="S10">
            <v>1025</v>
          </cell>
        </row>
        <row r="20">
          <cell r="Q20">
            <v>2018.78</v>
          </cell>
          <cell r="S20">
            <v>2038</v>
          </cell>
        </row>
        <row r="79">
          <cell r="Q79">
            <v>56652.280000000006</v>
          </cell>
          <cell r="S79">
            <v>57855</v>
          </cell>
        </row>
      </sheetData>
      <sheetData sheetId="3">
        <row r="55">
          <cell r="B55">
            <v>16175.046</v>
          </cell>
          <cell r="I55">
            <v>16123.67</v>
          </cell>
        </row>
        <row r="57">
          <cell r="B57">
            <v>1151.5</v>
          </cell>
          <cell r="I57">
            <v>1135.94</v>
          </cell>
        </row>
        <row r="58">
          <cell r="B58">
            <v>1159.45</v>
          </cell>
          <cell r="I58">
            <v>1149.81</v>
          </cell>
        </row>
        <row r="61">
          <cell r="B61">
            <v>69.222</v>
          </cell>
          <cell r="I61">
            <v>69.42</v>
          </cell>
        </row>
        <row r="62">
          <cell r="B62">
            <v>1899</v>
          </cell>
          <cell r="I62">
            <v>1895</v>
          </cell>
        </row>
        <row r="64">
          <cell r="B64">
            <v>6463.95</v>
          </cell>
          <cell r="I64">
            <v>6516.86</v>
          </cell>
        </row>
        <row r="65">
          <cell r="B65">
            <v>18040</v>
          </cell>
          <cell r="I65">
            <v>17950</v>
          </cell>
        </row>
      </sheetData>
      <sheetData sheetId="4">
        <row r="18">
          <cell r="M18">
            <v>31.3754</v>
          </cell>
          <cell r="O18">
            <v>31.42977350816913</v>
          </cell>
        </row>
        <row r="21">
          <cell r="M21">
            <v>45.1084</v>
          </cell>
          <cell r="O21">
            <v>45.06738867630457</v>
          </cell>
        </row>
      </sheetData>
      <sheetData sheetId="5">
        <row r="2">
          <cell r="A2" t="str">
            <v>28.08.2009</v>
          </cell>
          <cell r="B2" t="str">
            <v>404,9</v>
          </cell>
        </row>
        <row r="3">
          <cell r="A3" t="str">
            <v>21.08.2009</v>
          </cell>
          <cell r="B3" t="str">
            <v>398,3</v>
          </cell>
        </row>
        <row r="4">
          <cell r="A4" t="str">
            <v>14.08.2009</v>
          </cell>
          <cell r="B4" t="str">
            <v>400,6</v>
          </cell>
        </row>
      </sheetData>
      <sheetData sheetId="7">
        <row r="8">
          <cell r="AA8">
            <v>13.18</v>
          </cell>
          <cell r="AB8">
            <v>13.08</v>
          </cell>
        </row>
      </sheetData>
      <sheetData sheetId="9">
        <row r="4">
          <cell r="F4" t="str">
            <v>530,7</v>
          </cell>
          <cell r="G4" t="str">
            <v>398,2</v>
          </cell>
        </row>
        <row r="5">
          <cell r="E5" t="str">
            <v>08/09/2009</v>
          </cell>
          <cell r="F5" t="str">
            <v>490,2</v>
          </cell>
          <cell r="G5" t="str">
            <v>356,9</v>
          </cell>
        </row>
      </sheetData>
      <sheetData sheetId="11">
        <row r="6">
          <cell r="G6" t="str">
            <v>305,500</v>
          </cell>
          <cell r="J6">
            <v>307.5</v>
          </cell>
        </row>
        <row r="7">
          <cell r="G7" t="str">
            <v>61,000</v>
          </cell>
          <cell r="J7">
            <v>60.76</v>
          </cell>
        </row>
        <row r="12">
          <cell r="L12">
            <v>5290.755263499999</v>
          </cell>
          <cell r="M12">
            <v>5328.484181999999</v>
          </cell>
        </row>
        <row r="15">
          <cell r="G15" t="str">
            <v>20,890</v>
          </cell>
          <cell r="J15">
            <v>20.87</v>
          </cell>
        </row>
        <row r="23">
          <cell r="G23" t="str">
            <v>71,210</v>
          </cell>
          <cell r="J23">
            <v>71.1</v>
          </cell>
        </row>
        <row r="31">
          <cell r="G31" t="str">
            <v>999,500</v>
          </cell>
          <cell r="J31">
            <v>999.8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F39" sqref="F39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40065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f>IF(J3=2,F4-3,F4-1)</f>
        <v>40064</v>
      </c>
      <c r="F4" s="9">
        <f ca="1">TODAY()</f>
        <v>40065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1135.94</v>
      </c>
      <c r="F6" s="15">
        <f>'[1]инд-обновл'!B57</f>
        <v>1151.5</v>
      </c>
      <c r="G6" s="16">
        <f>IF(ISERROR(F6/E6-1),"н/д",F6/E6-1)</f>
        <v>0.013697906579572816</v>
      </c>
      <c r="H6" s="16">
        <f>IF(ISERROR(F6/D6-1),"н/д",F6/D6-1)</f>
        <v>0.07253963227212612</v>
      </c>
      <c r="I6" s="16">
        <f>IF(ISERROR(F6/C6-1),"н/д",F6/C6-1)</f>
        <v>0.8151294944750076</v>
      </c>
      <c r="J6" s="16">
        <f>IF(ISERROR(F6/B6-1),"н/д",F6/B6-1)</f>
        <v>-0.500459845908239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1149.81</v>
      </c>
      <c r="F7" s="15">
        <f>'[1]инд-обновл'!B58</f>
        <v>1159.45</v>
      </c>
      <c r="G7" s="16">
        <f>IF(ISERROR(F7/E7-1),"н/д",F7/E7-1)</f>
        <v>0.008383993877249418</v>
      </c>
      <c r="H7" s="16">
        <f>IF(ISERROR(F7/D7-1),"н/д",F7/D7-1)</f>
        <v>0.04929500986443203</v>
      </c>
      <c r="I7" s="16">
        <f>IF(ISERROR(F7/C7-1),"н/д",F7/C7-1)</f>
        <v>0.8121502922697008</v>
      </c>
      <c r="J7" s="16">
        <f>IF(ISERROR(F7/B7-1),"н/д",F7/B7-1)</f>
        <v>-0.39446719171071043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'[1]СевАм-индексы'!Q4</f>
        <v>9441.27</v>
      </c>
      <c r="F9" s="15">
        <f>'[1]СевАм-индексы'!S4</f>
        <v>9497</v>
      </c>
      <c r="G9" s="16">
        <f aca="true" t="shared" si="0" ref="G9:G15">IF(ISERROR(F9/E9-1),"н/д",F9/E9-1)</f>
        <v>0.005902807567202295</v>
      </c>
      <c r="H9" s="16">
        <f aca="true" t="shared" si="1" ref="H9:H15">IF(ISERROR(F9/D9-1),"н/д",F9/D9-1)</f>
        <v>0.02002019203918115</v>
      </c>
      <c r="I9" s="16">
        <f aca="true" t="shared" si="2" ref="I9:I15">IF(ISERROR(F9/C9-1),"н/д",F9/C9-1)</f>
        <v>0.05117054375966412</v>
      </c>
      <c r="J9" s="16">
        <f aca="true" t="shared" si="3" ref="J9:J15">IF(ISERROR(F9/B9-1),"н/д",F9/B9-1)</f>
        <v>-0.27192355695662973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'[1]СевАм-индексы'!Q20</f>
        <v>2018.78</v>
      </c>
      <c r="F10" s="15">
        <f>'[1]СевАм-индексы'!S20</f>
        <v>2038</v>
      </c>
      <c r="G10" s="16">
        <f t="shared" si="0"/>
        <v>0.009520601551431973</v>
      </c>
      <c r="H10" s="16">
        <f t="shared" si="1"/>
        <v>0.03510099599266581</v>
      </c>
      <c r="I10" s="16">
        <f t="shared" si="2"/>
        <v>0.24861384258153052</v>
      </c>
      <c r="J10" s="16">
        <f t="shared" si="3"/>
        <v>-0.21903740036787245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'[1]СевАм-индексы'!Q10</f>
        <v>1016.4000000000001</v>
      </c>
      <c r="F11" s="15">
        <f>'[1]СевАм-индексы'!S10</f>
        <v>1025</v>
      </c>
      <c r="G11" s="16">
        <f t="shared" si="0"/>
        <v>0.008461235733962846</v>
      </c>
      <c r="H11" s="16">
        <f t="shared" si="1"/>
        <v>0.027012945372931085</v>
      </c>
      <c r="I11" s="16">
        <f t="shared" si="2"/>
        <v>0.10002146383344068</v>
      </c>
      <c r="J11" s="16">
        <f t="shared" si="3"/>
        <v>-0.29171618894939055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'[1]евр-индексы'!Q57</f>
        <v>3660.96</v>
      </c>
      <c r="F12" s="15">
        <f>'[1]евр-индексы'!S57</f>
        <v>3658</v>
      </c>
      <c r="G12" s="16">
        <f t="shared" si="0"/>
        <v>-0.0008085310956689185</v>
      </c>
      <c r="H12" s="16">
        <f t="shared" si="1"/>
        <v>0.020806822494586097</v>
      </c>
      <c r="I12" s="16">
        <f t="shared" si="2"/>
        <v>0.09204135308043426</v>
      </c>
      <c r="J12" s="16">
        <f t="shared" si="3"/>
        <v>-0.3409127763463722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'[1]евр-индексы'!Q44</f>
        <v>5481.7300000000005</v>
      </c>
      <c r="F13" s="15">
        <f>'[1]евр-индексы'!S44</f>
        <v>5485</v>
      </c>
      <c r="G13" s="16">
        <f t="shared" si="0"/>
        <v>0.0005965270088090779</v>
      </c>
      <c r="H13" s="16">
        <f t="shared" si="1"/>
        <v>0.02960417022538664</v>
      </c>
      <c r="I13" s="16">
        <f t="shared" si="2"/>
        <v>0.1029404371947309</v>
      </c>
      <c r="J13" s="16">
        <f t="shared" si="3"/>
        <v>-0.3099847781509857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'[1]евр-индексы'!Q33</f>
        <v>4947.339999999999</v>
      </c>
      <c r="F14" s="15">
        <f>'[1]евр-индексы'!S33</f>
        <v>4953</v>
      </c>
      <c r="G14" s="16">
        <f t="shared" si="0"/>
        <v>0.0011440491253886798</v>
      </c>
      <c r="H14" s="16">
        <f t="shared" si="1"/>
        <v>0.027657323069900652</v>
      </c>
      <c r="I14" s="16">
        <f t="shared" si="2"/>
        <v>0.08575800288921664</v>
      </c>
      <c r="J14" s="16">
        <f t="shared" si="3"/>
        <v>-0.22810790593295616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'[1]азия-индексы'!P13</f>
        <v>10393.23</v>
      </c>
      <c r="F15" s="15">
        <f>'[1]азия-индексы'!J14</f>
        <v>10312</v>
      </c>
      <c r="G15" s="16">
        <f t="shared" si="0"/>
        <v>-0.00781566462014216</v>
      </c>
      <c r="H15" s="16">
        <f t="shared" si="1"/>
        <v>-0.020702754036087345</v>
      </c>
      <c r="I15" s="16">
        <f t="shared" si="2"/>
        <v>0.14031440476295787</v>
      </c>
      <c r="J15" s="16">
        <f t="shared" si="3"/>
        <v>-0.2980927617517731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'[1]азия-индексы'!O60</f>
        <v>7313.990000000001</v>
      </c>
      <c r="F17" s="15">
        <f>'[1]азия-индексы'!J61</f>
        <v>7251</v>
      </c>
      <c r="G17" s="16">
        <f aca="true" t="shared" si="4" ref="G17:G22">IF(ISERROR(F17/E17-1),"н/д",F17/E17-1)</f>
        <v>-0.0086122622535717</v>
      </c>
      <c r="H17" s="16">
        <f aca="true" t="shared" si="5" ref="H17:H22">IF(ISERROR(F17/D17-1),"н/д",F17/D17-1)</f>
        <v>0.03294276861711598</v>
      </c>
      <c r="I17" s="16">
        <f aca="true" t="shared" si="6" ref="I17:I22">IF(ISERROR(F17/C17-1),"н/д",F17/C17-1)</f>
        <v>0.5433208962371574</v>
      </c>
      <c r="J17" s="16">
        <f aca="true" t="shared" si="7" ref="J17:J22">IF(ISERROR(F17/B17-1),"н/д",F17/B17-1)</f>
        <v>-0.12881017889968882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'[1]азия-индексы'!N122</f>
        <v>537.8100000000001</v>
      </c>
      <c r="F18" s="15">
        <f>'[1]азия-индексы'!J123</f>
        <v>536</v>
      </c>
      <c r="G18" s="16">
        <f t="shared" si="4"/>
        <v>-0.0033655008274299236</v>
      </c>
      <c r="H18" s="16">
        <f t="shared" si="5"/>
        <v>-0.02134419105698493</v>
      </c>
      <c r="I18" s="16">
        <f t="shared" si="6"/>
        <v>0.7106019020871899</v>
      </c>
      <c r="J18" s="16">
        <f t="shared" si="7"/>
        <v>-0.4180870698078385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16123.67</v>
      </c>
      <c r="F19" s="15">
        <f>'[1]инд-обновл'!B55</f>
        <v>16175.046</v>
      </c>
      <c r="G19" s="16">
        <f t="shared" si="4"/>
        <v>0.00318637134101607</v>
      </c>
      <c r="H19" s="16">
        <f t="shared" si="5"/>
        <v>0.04012230646063619</v>
      </c>
      <c r="I19" s="16">
        <f t="shared" si="6"/>
        <v>0.6332722099145149</v>
      </c>
      <c r="J19" s="16">
        <f t="shared" si="7"/>
        <v>-0.20322717935834722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'[1]азия-индексы'!N103</f>
        <v>2371.3</v>
      </c>
      <c r="F20" s="15">
        <f>'[1]азия-индексы'!J104</f>
        <v>2383</v>
      </c>
      <c r="G20" s="16">
        <f t="shared" si="4"/>
        <v>0.004934002445915686</v>
      </c>
      <c r="H20" s="16">
        <f t="shared" si="5"/>
        <v>0.024104928854145724</v>
      </c>
      <c r="I20" s="16">
        <f t="shared" si="6"/>
        <v>0.6579259714833949</v>
      </c>
      <c r="J20" s="16">
        <f t="shared" si="7"/>
        <v>-0.12758557569101225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'[1]азия-индексы'!M49</f>
        <v>999.78</v>
      </c>
      <c r="F21" s="15">
        <f>'[1]азия-индексы'!J50</f>
        <v>1011</v>
      </c>
      <c r="G21" s="16">
        <f t="shared" si="4"/>
        <v>0.011222468943167474</v>
      </c>
      <c r="H21" s="16">
        <f t="shared" si="5"/>
        <v>0.12266721745097908</v>
      </c>
      <c r="I21" s="16">
        <f t="shared" si="6"/>
        <v>0.7701594194017176</v>
      </c>
      <c r="J21" s="16">
        <f t="shared" si="7"/>
        <v>-0.31336593317033423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'[1]СевАм-индексы'!Q79</f>
        <v>56652.280000000006</v>
      </c>
      <c r="F22" s="15">
        <f>'[1]СевАм-индексы'!S79</f>
        <v>57855</v>
      </c>
      <c r="G22" s="16">
        <f t="shared" si="4"/>
        <v>0.021229860475165285</v>
      </c>
      <c r="H22" s="16">
        <f t="shared" si="5"/>
        <v>0.03655003897610887</v>
      </c>
      <c r="I22" s="16">
        <f t="shared" si="6"/>
        <v>0.43760560580459207</v>
      </c>
      <c r="J22" s="16">
        <f t="shared" si="7"/>
        <v>-0.07194923864707825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69.42</v>
      </c>
      <c r="F24" s="21">
        <f>'[1]инд-обновл'!B61</f>
        <v>69.222</v>
      </c>
      <c r="G24" s="16">
        <f aca="true" t="shared" si="8" ref="G24:G33">IF(ISERROR(F24/E24-1),"н/д",F24/E24-1)</f>
        <v>-0.00285220397579955</v>
      </c>
      <c r="H24" s="16">
        <f aca="true" t="shared" si="9" ref="H24:H33">IF(ISERROR(F24/D24-1),"н/д",F24/D24-1)</f>
        <v>-0.014212475078325348</v>
      </c>
      <c r="I24" s="16">
        <f aca="true" t="shared" si="10" ref="I24:I33">IF(ISERROR(F24/C24-1),"н/д",F24/C24-1)</f>
        <v>0.47312194083847614</v>
      </c>
      <c r="J24" s="16">
        <f aca="true" t="shared" si="11" ref="J24:J33">IF(ISERROR(F24/B24-1),"н/д",F24/B24-1)</f>
        <v>-0.29148413510747195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'[1]сырье'!J23</f>
        <v>71.1</v>
      </c>
      <c r="F25" s="21" t="str">
        <f>'[1]сырье'!G23</f>
        <v>71,210</v>
      </c>
      <c r="G25" s="16">
        <f t="shared" si="8"/>
        <v>0.0015471167369900396</v>
      </c>
      <c r="H25" s="16">
        <f t="shared" si="9"/>
        <v>0.008640226628895187</v>
      </c>
      <c r="I25" s="16">
        <f t="shared" si="10"/>
        <v>0.5366853690116526</v>
      </c>
      <c r="J25" s="16">
        <f t="shared" si="11"/>
        <v>-0.28525544514704404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'[1]сырье'!J31</f>
        <v>999.8</v>
      </c>
      <c r="F26" s="21" t="str">
        <f>'[1]сырье'!G31</f>
        <v>999,500</v>
      </c>
      <c r="G26" s="16">
        <f t="shared" si="8"/>
        <v>-0.00030006001200233445</v>
      </c>
      <c r="H26" s="16">
        <f t="shared" si="9"/>
        <v>0.04637772194304857</v>
      </c>
      <c r="I26" s="16">
        <f t="shared" si="10"/>
        <v>0.13968072976054735</v>
      </c>
      <c r="J26" s="16">
        <f t="shared" si="11"/>
        <v>0.19371790278275425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6516.86</v>
      </c>
      <c r="F27" s="21">
        <f>'[1]инд-обновл'!B64</f>
        <v>6463.95</v>
      </c>
      <c r="G27" s="16">
        <f t="shared" si="8"/>
        <v>-0.008118940716848266</v>
      </c>
      <c r="H27" s="16">
        <f t="shared" si="9"/>
        <v>0.02121276273050121</v>
      </c>
      <c r="I27" s="16">
        <f t="shared" si="10"/>
        <v>1.1055211726384364</v>
      </c>
      <c r="J27" s="16">
        <f t="shared" si="11"/>
        <v>-0.030252340374460007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17950</v>
      </c>
      <c r="F28" s="21">
        <f>'[1]инд-обновл'!B65</f>
        <v>18040</v>
      </c>
      <c r="G28" s="16">
        <f t="shared" si="8"/>
        <v>0.005013927576601684</v>
      </c>
      <c r="H28" s="16">
        <f t="shared" si="9"/>
        <v>-0.04042553191489362</v>
      </c>
      <c r="I28" s="16">
        <f t="shared" si="10"/>
        <v>0.4193548387096775</v>
      </c>
      <c r="J28" s="16">
        <f t="shared" si="11"/>
        <v>-0.3192452830188679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1895</v>
      </c>
      <c r="F29" s="21">
        <f>'[1]инд-обновл'!B62</f>
        <v>1899</v>
      </c>
      <c r="G29" s="16">
        <f t="shared" si="8"/>
        <v>0.0021108179419524475</v>
      </c>
      <c r="H29" s="16">
        <f t="shared" si="9"/>
        <v>0.009569377990430672</v>
      </c>
      <c r="I29" s="16">
        <f t="shared" si="10"/>
        <v>0.2702341137123745</v>
      </c>
      <c r="J29" s="16">
        <f t="shared" si="11"/>
        <v>-0.19720989220038043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'[1]сырье'!J7</f>
        <v>60.76</v>
      </c>
      <c r="F30" s="21" t="str">
        <f>'[1]сырье'!G7</f>
        <v>61,000</v>
      </c>
      <c r="G30" s="16">
        <f t="shared" si="8"/>
        <v>0.0039499670836076195</v>
      </c>
      <c r="H30" s="16">
        <f t="shared" si="9"/>
        <v>0.02780117944397631</v>
      </c>
      <c r="I30" s="16">
        <f t="shared" si="10"/>
        <v>0.2758837063375863</v>
      </c>
      <c r="J30" s="16">
        <f t="shared" si="11"/>
        <v>-0.08955223880597019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'[1]сырье'!J15</f>
        <v>20.87</v>
      </c>
      <c r="F31" s="21" t="str">
        <f>'[1]сырье'!G15</f>
        <v>20,890</v>
      </c>
      <c r="G31" s="16">
        <f t="shared" si="8"/>
        <v>0.0009583133684714085</v>
      </c>
      <c r="H31" s="16">
        <f t="shared" si="9"/>
        <v>-0.15253549695740354</v>
      </c>
      <c r="I31" s="16">
        <f t="shared" si="10"/>
        <v>0.8486725663716814</v>
      </c>
      <c r="J31" s="16">
        <f t="shared" si="11"/>
        <v>0.8324561403508772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'[1]сырье'!J6</f>
        <v>307.5</v>
      </c>
      <c r="F32" s="21" t="str">
        <f>'[1]сырье'!G6</f>
        <v>305,500</v>
      </c>
      <c r="G32" s="16">
        <f t="shared" si="8"/>
        <v>-0.006504065040650375</v>
      </c>
      <c r="H32" s="16">
        <f t="shared" si="9"/>
        <v>-0.06431852986217457</v>
      </c>
      <c r="I32" s="16">
        <f t="shared" si="10"/>
        <v>-0.22165605095541396</v>
      </c>
      <c r="J32" s="16">
        <f t="shared" si="11"/>
        <v>-0.3930061593483012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5328.484181999999</v>
      </c>
      <c r="F33" s="21">
        <f>'[1]сырье'!L12</f>
        <v>5290.755263499999</v>
      </c>
      <c r="G33" s="16">
        <f t="shared" si="8"/>
        <v>-0.007080610021786504</v>
      </c>
      <c r="H33" s="16">
        <f t="shared" si="9"/>
        <v>-0.08937086686746998</v>
      </c>
      <c r="I33" s="16">
        <f t="shared" si="10"/>
        <v>-0.18441903724314423</v>
      </c>
      <c r="J33" s="16">
        <f t="shared" si="11"/>
        <v>-0.4113599911549717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24" t="str">
        <f>'[1]остатки средств на кс'!E5</f>
        <v>08/09/2009</v>
      </c>
      <c r="F35" s="24">
        <f ca="1">TODAY()</f>
        <v>40065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10.75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 t="str">
        <f>'[1]остатки средств на кс'!F5</f>
        <v>490,2</v>
      </c>
      <c r="F37" s="26" t="str">
        <f>'[1]остатки средств на кс'!F4</f>
        <v>530,7</v>
      </c>
      <c r="G37" s="16">
        <f aca="true" t="shared" si="12" ref="G37:G43">IF(ISERROR(F37/E37-1),"н/д",F37/E37-1)</f>
        <v>0.08261933904528784</v>
      </c>
      <c r="H37" s="16">
        <f aca="true" t="shared" si="13" ref="H37:H43">IF(ISERROR(F37/D37-1),"н/д",F37/D37-1)</f>
        <v>-0.1125418060200668</v>
      </c>
      <c r="I37" s="16">
        <f aca="true" t="shared" si="14" ref="I37:I43">IF(ISERROR(F37/C37-1),"н/д",F37/C37-1)</f>
        <v>-0.48355391202802633</v>
      </c>
      <c r="J37" s="16">
        <f aca="true" t="shared" si="15" ref="J37:J43">IF(ISERROR(F37/B37-1),"н/д",F37/B37-1)</f>
        <v>-0.3384442782348541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 t="str">
        <f>'[1]остатки средств на кс'!G5</f>
        <v>356,9</v>
      </c>
      <c r="F38" s="26" t="str">
        <f>'[1]остатки средств на кс'!G4</f>
        <v>398,2</v>
      </c>
      <c r="G38" s="16">
        <f t="shared" si="12"/>
        <v>0.1157186887083217</v>
      </c>
      <c r="H38" s="16">
        <f t="shared" si="13"/>
        <v>-0.11215161649944261</v>
      </c>
      <c r="I38" s="16">
        <f t="shared" si="14"/>
        <v>-0.5039242556372244</v>
      </c>
      <c r="J38" s="16">
        <f t="shared" si="15"/>
        <v>-0.3092801387684302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9.96</f>
        <v>9.96</v>
      </c>
      <c r="F39" s="26">
        <v>10.04</v>
      </c>
      <c r="G39" s="16">
        <f t="shared" si="12"/>
        <v>0.008032128514056103</v>
      </c>
      <c r="H39" s="16">
        <f t="shared" si="13"/>
        <v>-0.005940594059405946</v>
      </c>
      <c r="I39" s="16">
        <f t="shared" si="14"/>
        <v>-0.3605095541401274</v>
      </c>
      <c r="J39" s="16">
        <f t="shared" si="15"/>
        <v>0.8254545454545452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13.18</v>
      </c>
      <c r="F40" s="26">
        <f>'[1]rates-cbr'!AB8</f>
        <v>13.08</v>
      </c>
      <c r="G40" s="16">
        <f t="shared" si="12"/>
        <v>-0.007587253414264028</v>
      </c>
      <c r="H40" s="16">
        <f t="shared" si="13"/>
        <v>-0.016541353383458746</v>
      </c>
      <c r="I40" s="16">
        <f t="shared" si="14"/>
        <v>-0.3947246645071726</v>
      </c>
      <c r="J40" s="16">
        <f t="shared" si="15"/>
        <v>0.9292035398230087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0.314</v>
      </c>
      <c r="F41" s="26">
        <v>0.309</v>
      </c>
      <c r="G41" s="16">
        <f t="shared" si="12"/>
        <v>-0.015923566878980888</v>
      </c>
      <c r="H41" s="16">
        <f t="shared" si="13"/>
        <v>-0.0748502994011977</v>
      </c>
      <c r="I41" s="16">
        <f t="shared" si="14"/>
        <v>-0.783157894736842</v>
      </c>
      <c r="J41" s="16">
        <f t="shared" si="15"/>
        <v>-0.9342972570699554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31.42977350816913</v>
      </c>
      <c r="F42" s="15">
        <f>'[1]курсы валют'!M18</f>
        <v>31.3754</v>
      </c>
      <c r="G42" s="16">
        <f t="shared" si="12"/>
        <v>-0.0017300000000000093</v>
      </c>
      <c r="H42" s="16">
        <f t="shared" si="13"/>
        <v>-0.01458242382937025</v>
      </c>
      <c r="I42" s="16">
        <f t="shared" si="14"/>
        <v>0.06755358965634572</v>
      </c>
      <c r="J42" s="16">
        <f t="shared" si="15"/>
        <v>0.28062857142857145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45.06738867630457</v>
      </c>
      <c r="F43" s="26">
        <f>'[1]курсы валют'!M21</f>
        <v>45.1084</v>
      </c>
      <c r="G43" s="16">
        <f t="shared" si="12"/>
        <v>0.0009099999999999664</v>
      </c>
      <c r="H43" s="16">
        <f t="shared" si="13"/>
        <v>-0.007124918284648896</v>
      </c>
      <c r="I43" s="16">
        <f t="shared" si="14"/>
        <v>0.08885160823124738</v>
      </c>
      <c r="J43" s="16">
        <f t="shared" si="15"/>
        <v>0.2530111111111113</v>
      </c>
    </row>
    <row r="44" spans="1:10" ht="18.75">
      <c r="A44" s="30" t="s">
        <v>52</v>
      </c>
      <c r="B44" s="31">
        <v>39448</v>
      </c>
      <c r="C44" s="31">
        <v>39814</v>
      </c>
      <c r="D44" s="31" t="str">
        <f>'[1]ЗВР-cbr'!A4</f>
        <v>14.08.2009</v>
      </c>
      <c r="E44" s="31" t="str">
        <f>'[1]ЗВР-cbr'!A3</f>
        <v>21.08.2009</v>
      </c>
      <c r="F44" s="31" t="str">
        <f>'[1]ЗВР-cbr'!A2</f>
        <v>28.08.2009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 t="str">
        <f>'[1]ЗВР-cbr'!B4</f>
        <v>400,6</v>
      </c>
      <c r="E45" s="26" t="str">
        <f>'[1]ЗВР-cbr'!B3</f>
        <v>398,3</v>
      </c>
      <c r="F45" s="26" t="str">
        <f>'[1]ЗВР-cbr'!B2</f>
        <v>404,9</v>
      </c>
      <c r="G45" s="16">
        <f>IF(ISERROR(F45/E45-1),"н/д",F45/E45-1)</f>
        <v>0.016570424303288922</v>
      </c>
      <c r="H45" s="16">
        <f>IF(ISERROR(F45/D45-1),"н/д",F45/D45-1)</f>
        <v>0.010733899151272874</v>
      </c>
      <c r="I45" s="16">
        <f>IF(ISERROR(F45/C45-1),"н/д",F45/C45-1)</f>
        <v>-0.049530516431924965</v>
      </c>
      <c r="J45" s="16">
        <f>IF(ISERROR(F45/B45-1),"н/д",F45/B45-1)</f>
        <v>-0.1568096626405665</v>
      </c>
    </row>
    <row r="46" spans="1:10" ht="18.75">
      <c r="A46" s="33"/>
      <c r="B46" s="31">
        <v>39448</v>
      </c>
      <c r="C46" s="31">
        <v>39814</v>
      </c>
      <c r="D46" s="31">
        <v>40028</v>
      </c>
      <c r="E46" s="31">
        <v>40049</v>
      </c>
      <c r="F46" s="31">
        <v>40056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8.3</v>
      </c>
      <c r="F47" s="34">
        <v>8.2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39600</v>
      </c>
      <c r="E60" s="43">
        <v>39934</v>
      </c>
      <c r="F60" s="43">
        <v>39965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43.846</v>
      </c>
      <c r="E61" s="38">
        <v>22.7</v>
      </c>
      <c r="F61" s="38">
        <v>24.522</v>
      </c>
      <c r="G61" s="16">
        <f>IF(ISERROR(F61/E61-1),"н/д",F61/E61-1)</f>
        <v>0.08026431718061677</v>
      </c>
      <c r="H61" s="16">
        <f>IF(ISERROR(F61/D61-1),"н/д",F61/D61-1)</f>
        <v>-0.4407243534187839</v>
      </c>
      <c r="I61" s="44"/>
      <c r="J61" s="45"/>
    </row>
    <row r="62" spans="1:10" ht="18.75">
      <c r="A62" s="14" t="s">
        <v>72</v>
      </c>
      <c r="B62" s="26"/>
      <c r="C62" s="26"/>
      <c r="D62" s="38">
        <v>25.539</v>
      </c>
      <c r="E62" s="38">
        <v>13.9</v>
      </c>
      <c r="F62" s="38">
        <v>15.494</v>
      </c>
      <c r="G62" s="16">
        <f>IF(ISERROR(F62/E62-1),"н/д",F62/E62-1)</f>
        <v>0.11467625899280565</v>
      </c>
      <c r="H62" s="16">
        <f>IF(ISERROR(F62/D62-1),"н/д",F62/D62-1)</f>
        <v>-0.39332002036101654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18.306999999999995</v>
      </c>
      <c r="E63" s="38">
        <f>E61-E62</f>
        <v>8.799999999999999</v>
      </c>
      <c r="F63" s="38">
        <f>F61-F62</f>
        <v>9.027999999999999</v>
      </c>
      <c r="G63" s="16">
        <f>IF(ISERROR(F63/E63-1),"н/д",F63/E63-1)</f>
        <v>0.02590909090909088</v>
      </c>
      <c r="H63" s="16">
        <f>IF(ISERROR(F63/D63-1),"н/д",F63/D63-1)</f>
        <v>-0.5068553012508876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2009-09-09T09:58:41Z</cp:lastPrinted>
  <dcterms:created xsi:type="dcterms:W3CDTF">2009-09-09T09:57:12Z</dcterms:created>
  <dcterms:modified xsi:type="dcterms:W3CDTF">2009-09-09T09:59:58Z</dcterms:modified>
  <cp:category/>
  <cp:version/>
  <cp:contentType/>
  <cp:contentStatus/>
</cp:coreProperties>
</file>