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<sst xmlns="http://schemas.openxmlformats.org/spreadsheetml/2006/main" count="81" uniqueCount="76">
  <si>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</si>
  <si>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</si>
  <si>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</si>
  <si>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</si>
  <si>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</si>
  <si>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</si>
  <si>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</si>
  <si>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</si>
  <si>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</si>
  <si>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</si>
  <si>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</si>
  <si>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</si>
  <si>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</si>
  <si>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</si>
  <si>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</si>
  <si>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</si>
  <si>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</si>
  <si>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</si>
  <si>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</si>
  <si>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</si>
  <si>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</si>
  <si>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</si>
  <si>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</si>
  <si>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</si>
  <si>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</si>
  <si>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</si>
  <si>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</si>
  <si>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</si>
  <si>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</si>
  <si>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</si>
  <si>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</si>
  <si>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</si>
  <si>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</si>
  <si>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</si>
  <si>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</si>
  <si>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</si>
  <si>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</si>
  <si>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</si>
  <si>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</si>
  <si>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</si>
  <si>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</si>
  <si>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</si>
  <si>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</si>
  <si>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</si>
  <si>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</si>
  <si>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</si>
  <si>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</si>
  <si>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</si>
  <si>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</si>
  <si>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</si>
  <si>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</si>
  <si>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</si>
  <si>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</si>
  <si>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</si>
  <si>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</si>
  <si>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</si>
  <si>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</si>
  <si>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</si>
  <si>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</si>
  <si>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</si>
  <si>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</si>
  <si>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</si>
  <si>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</si>
  <si>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</si>
  <si>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</si>
  <si>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</si>
  <si>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</si>
  <si>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</si>
  <si>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</si>
  <si>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</si>
  <si>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</si>
  <si>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08</t>
  </si>
  <si>
    <t>Янв.-Сент.,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</si>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</sst>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10016</v>
          </cell>
          <cell r="S10">
            <v>9832.47</v>
          </cell>
        </row>
        <row r="41">
          <cell r="L41">
            <v>999</v>
          </cell>
          <cell r="S41">
            <v>997.32</v>
          </cell>
        </row>
        <row r="49">
          <cell r="L49">
            <v>7600</v>
          </cell>
          <cell r="S49">
            <v>7571.96</v>
          </cell>
        </row>
        <row r="77">
          <cell r="L77">
            <v>2452</v>
          </cell>
          <cell r="S77">
            <v>2474.4</v>
          </cell>
        </row>
        <row r="96">
          <cell r="L96">
            <v>594</v>
          </cell>
          <cell r="S96">
            <v>581.99</v>
          </cell>
        </row>
      </sheetData>
      <sheetData sheetId="1">
        <row r="27">
          <cell r="Q27">
            <v>5161.87</v>
          </cell>
          <cell r="S27">
            <v>5205</v>
          </cell>
        </row>
        <row r="36">
          <cell r="Q36">
            <v>5711.88</v>
          </cell>
          <cell r="S36">
            <v>5787</v>
          </cell>
        </row>
        <row r="47">
          <cell r="Q47">
            <v>3799.61</v>
          </cell>
          <cell r="S47">
            <v>3836</v>
          </cell>
        </row>
      </sheetData>
      <sheetData sheetId="2">
        <row r="2">
          <cell r="Q2">
            <v>9786.87</v>
          </cell>
          <cell r="S2">
            <v>9865</v>
          </cell>
        </row>
        <row r="8">
          <cell r="Q8">
            <v>1065.48</v>
          </cell>
          <cell r="S8">
            <v>1071</v>
          </cell>
        </row>
        <row r="18">
          <cell r="Q18">
            <v>2123.9300000000003</v>
          </cell>
          <cell r="S18">
            <v>2139</v>
          </cell>
        </row>
        <row r="69">
          <cell r="Q69">
            <v>63759.87</v>
          </cell>
          <cell r="S69">
            <v>64071</v>
          </cell>
        </row>
      </sheetData>
      <sheetData sheetId="3">
        <row r="55">
          <cell r="B55">
            <v>16970.24</v>
          </cell>
          <cell r="I55">
            <v>16642.66</v>
          </cell>
        </row>
        <row r="56">
          <cell r="B56">
            <v>1415.1</v>
          </cell>
          <cell r="I56">
            <v>1372.11</v>
          </cell>
        </row>
        <row r="57">
          <cell r="B57">
            <v>1353.67</v>
          </cell>
          <cell r="I57">
            <v>1308.14</v>
          </cell>
        </row>
        <row r="61">
          <cell r="B61">
            <v>71.32</v>
          </cell>
          <cell r="I61">
            <v>70.71</v>
          </cell>
        </row>
        <row r="62">
          <cell r="B62">
            <v>1921</v>
          </cell>
          <cell r="I62">
            <v>1909</v>
          </cell>
        </row>
        <row r="63">
          <cell r="B63">
            <v>6299.7</v>
          </cell>
          <cell r="I63">
            <v>6256.71</v>
          </cell>
        </row>
        <row r="64">
          <cell r="B64">
            <v>19000</v>
          </cell>
          <cell r="I64">
            <v>18750</v>
          </cell>
        </row>
      </sheetData>
      <sheetData sheetId="4">
        <row r="18">
          <cell r="M18">
            <v>29.609</v>
          </cell>
          <cell r="O18">
            <v>29.639528714576013</v>
          </cell>
        </row>
        <row r="21">
          <cell r="M21">
            <v>43.6052</v>
          </cell>
          <cell r="O21">
            <v>43.750890465249284</v>
          </cell>
        </row>
      </sheetData>
      <sheetData sheetId="5">
        <row r="2">
          <cell r="A2">
            <v>40088</v>
          </cell>
          <cell r="B2">
            <v>411.5</v>
          </cell>
        </row>
        <row r="3">
          <cell r="A3">
            <v>40081</v>
          </cell>
          <cell r="B3">
            <v>412.7</v>
          </cell>
        </row>
        <row r="4">
          <cell r="A4">
            <v>40074</v>
          </cell>
          <cell r="B4">
            <v>411.7</v>
          </cell>
        </row>
      </sheetData>
      <sheetData sheetId="7">
        <row r="8">
          <cell r="AA8">
            <v>12.16</v>
          </cell>
          <cell r="AB8">
            <v>12.23</v>
          </cell>
          <cell r="AE8">
            <v>9.37</v>
          </cell>
          <cell r="AF8">
            <v>9.4</v>
          </cell>
        </row>
      </sheetData>
      <sheetData sheetId="9">
        <row r="4">
          <cell r="F4">
            <v>505.5</v>
          </cell>
          <cell r="G4">
            <v>368.3</v>
          </cell>
        </row>
        <row r="5">
          <cell r="F5">
            <v>551.7</v>
          </cell>
          <cell r="G5">
            <v>399</v>
          </cell>
        </row>
      </sheetData>
      <sheetData sheetId="11">
        <row r="7">
          <cell r="G7" t="str">
            <v>72,440</v>
          </cell>
          <cell r="J7">
            <v>71.77</v>
          </cell>
        </row>
        <row r="12">
          <cell r="L12">
            <v>5222.9535775</v>
          </cell>
          <cell r="M12">
            <v>5127.09444</v>
          </cell>
        </row>
        <row r="14">
          <cell r="G14" t="str">
            <v>369,000</v>
          </cell>
          <cell r="J14">
            <v>362.25</v>
          </cell>
        </row>
        <row r="15">
          <cell r="G15" t="str">
            <v>64,480</v>
          </cell>
          <cell r="J15">
            <v>63.02</v>
          </cell>
        </row>
        <row r="23">
          <cell r="G23" t="str">
            <v>21,540</v>
          </cell>
          <cell r="J23">
            <v>21.24</v>
          </cell>
        </row>
        <row r="32">
          <cell r="G32" t="str">
            <v>1051,200</v>
          </cell>
          <cell r="J32">
            <v>1048.6000000000001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22">
      <selection activeCell="J6" sqref="J6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40098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40095</v>
      </c>
      <c r="F4" s="9">
        <f ca="1">TODAY()</f>
        <v>40098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1372.11</v>
      </c>
      <c r="F6" s="15">
        <f>'[1]инд-обновл'!B56</f>
        <v>1415.1</v>
      </c>
      <c r="G6" s="16">
        <f>IF(ISERROR(F6/E6-1),"н/д",F6/E6-1)</f>
        <v>0.03133130725670674</v>
      </c>
      <c r="H6" s="16">
        <f>IF(ISERROR(F6/D6-1),"н/д",F6/D6-1)</f>
        <v>0.11689029202841361</v>
      </c>
      <c r="I6" s="16">
        <f>IF(ISERROR(F6/C6-1),"н/д",F6/C6-1)</f>
        <v>1.2306467630322042</v>
      </c>
      <c r="J6" s="16">
        <f>IF(ISERROR(F6/B6-1),"н/д",F6/B6-1)</f>
        <v>-0.38610571250086767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1308.14</v>
      </c>
      <c r="F7" s="15">
        <f>'[1]инд-обновл'!B57</f>
        <v>1353.67</v>
      </c>
      <c r="G7" s="16">
        <f>IF(ISERROR(F7/E7-1),"н/д",F7/E7-1)</f>
        <v>0.034805143180393516</v>
      </c>
      <c r="H7" s="16">
        <f>IF(ISERROR(F7/D7-1),"н/д",F7/D7-1)</f>
        <v>0.11781172584640798</v>
      </c>
      <c r="I7" s="16">
        <f>IF(ISERROR(F7/C7-1),"н/д",F7/C7-1)</f>
        <v>1.1157044168672439</v>
      </c>
      <c r="J7" s="16">
        <f>IF(ISERROR(F7/B7-1),"н/д",F7/B7-1)</f>
        <v>-0.29303411393595014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9786.87</v>
      </c>
      <c r="F9" s="15">
        <f>'[1]СевАм-индексы'!S2</f>
        <v>9865</v>
      </c>
      <c r="G9" s="16">
        <f aca="true" t="shared" si="0" ref="G9:G15">IF(ISERROR(F9/E9-1),"н/д",F9/E9-1)</f>
        <v>0.007983144764362793</v>
      </c>
      <c r="H9" s="16">
        <f aca="true" t="shared" si="1" ref="H9:H15">IF(ISERROR(F9/D9-1),"н/д",F9/D9-1)</f>
        <v>0.015753706754530583</v>
      </c>
      <c r="I9" s="16">
        <f aca="true" t="shared" si="2" ref="I9:I15">IF(ISERROR(F9/C9-1),"н/д",F9/C9-1)</f>
        <v>0.09190243384111674</v>
      </c>
      <c r="J9" s="16">
        <f aca="true" t="shared" si="3" ref="J9:J15">IF(ISERROR(F9/B9-1),"н/д",F9/B9-1)</f>
        <v>-0.2437112655972572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2123.9300000000003</v>
      </c>
      <c r="F10" s="15">
        <f>'[1]СевАм-индексы'!S18</f>
        <v>2139</v>
      </c>
      <c r="G10" s="16">
        <f t="shared" si="0"/>
        <v>0.007095337416958003</v>
      </c>
      <c r="H10" s="16">
        <f t="shared" si="1"/>
        <v>0.008011310084825585</v>
      </c>
      <c r="I10" s="16">
        <f t="shared" si="2"/>
        <v>0.3104931350745308</v>
      </c>
      <c r="J10" s="16">
        <f t="shared" si="3"/>
        <v>-0.18033415082771298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1065.48</v>
      </c>
      <c r="F11" s="15">
        <f>'[1]СевАм-индексы'!S8</f>
        <v>1071</v>
      </c>
      <c r="G11" s="16">
        <f t="shared" si="0"/>
        <v>0.005180763599504479</v>
      </c>
      <c r="H11" s="16">
        <f t="shared" si="1"/>
        <v>0.013245033112582849</v>
      </c>
      <c r="I11" s="16">
        <f t="shared" si="2"/>
        <v>0.14938828074694155</v>
      </c>
      <c r="J11" s="16">
        <f t="shared" si="3"/>
        <v>-0.2599297935266315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3799.61</v>
      </c>
      <c r="F12" s="15">
        <f>'[1]евр-индексы'!S47</f>
        <v>3836</v>
      </c>
      <c r="G12" s="16">
        <f t="shared" si="0"/>
        <v>0.009577298722763583</v>
      </c>
      <c r="H12" s="16">
        <f t="shared" si="1"/>
        <v>0.030905670518677875</v>
      </c>
      <c r="I12" s="16">
        <f t="shared" si="2"/>
        <v>0.1451805988016801</v>
      </c>
      <c r="J12" s="16">
        <f t="shared" si="3"/>
        <v>-0.3088412821390606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5711.88</v>
      </c>
      <c r="F13" s="15">
        <f>'[1]евр-индексы'!S36</f>
        <v>5787</v>
      </c>
      <c r="G13" s="16">
        <f t="shared" si="0"/>
        <v>0.013151536796991437</v>
      </c>
      <c r="H13" s="16">
        <f t="shared" si="1"/>
        <v>0.04176417641764174</v>
      </c>
      <c r="I13" s="16">
        <f t="shared" si="2"/>
        <v>0.16366751322623663</v>
      </c>
      <c r="J13" s="16">
        <f t="shared" si="3"/>
        <v>-0.2719930558176398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5161.87</v>
      </c>
      <c r="F14" s="15">
        <f>'[1]евр-индексы'!S27</f>
        <v>5205</v>
      </c>
      <c r="G14" s="16">
        <f t="shared" si="0"/>
        <v>0.008355499073010364</v>
      </c>
      <c r="H14" s="16">
        <f t="shared" si="1"/>
        <v>0.0311014263074485</v>
      </c>
      <c r="I14" s="16">
        <f t="shared" si="2"/>
        <v>0.14099947608285346</v>
      </c>
      <c r="J14" s="16">
        <f t="shared" si="3"/>
        <v>-0.18883538267333677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9832.47</v>
      </c>
      <c r="F15" s="15">
        <f>'[1]азия-индексы'!L10</f>
        <v>10016</v>
      </c>
      <c r="G15" s="16">
        <f t="shared" si="0"/>
        <v>0.01866570658237454</v>
      </c>
      <c r="H15" s="16">
        <f t="shared" si="1"/>
        <v>0.0037077863513377274</v>
      </c>
      <c r="I15" s="16">
        <f t="shared" si="2"/>
        <v>0.10758233883880775</v>
      </c>
      <c r="J15" s="16">
        <f t="shared" si="3"/>
        <v>-0.3182406033461753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7571.96</v>
      </c>
      <c r="F17" s="15">
        <f>'[1]азия-индексы'!L49</f>
        <v>7600</v>
      </c>
      <c r="G17" s="16">
        <f aca="true" t="shared" si="4" ref="G17:G22">IF(ISERROR(F17/E17-1),"н/д",F17/E17-1)</f>
        <v>0.003703136308168542</v>
      </c>
      <c r="H17" s="16">
        <f aca="true" t="shared" si="5" ref="H17:H22">IF(ISERROR(F17/D17-1),"н/д",F17/D17-1)</f>
        <v>0.0072895957587806315</v>
      </c>
      <c r="I17" s="16">
        <f aca="true" t="shared" si="6" ref="I17:I22">IF(ISERROR(F17/C17-1),"н/д",F17/C17-1)</f>
        <v>0.6176029253071849</v>
      </c>
      <c r="J17" s="16">
        <f aca="true" t="shared" si="7" ref="J17:J22">IF(ISERROR(F17/B17-1),"н/д",F17/B17-1)</f>
        <v>-0.08687868702766999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581.99</v>
      </c>
      <c r="F18" s="15">
        <f>'[1]азия-индексы'!L96</f>
        <v>594</v>
      </c>
      <c r="G18" s="16">
        <f t="shared" si="4"/>
        <v>0.020636093403666678</v>
      </c>
      <c r="H18" s="16">
        <f t="shared" si="5"/>
        <v>0.04393673110720564</v>
      </c>
      <c r="I18" s="16">
        <f t="shared" si="6"/>
        <v>0.8957043467160275</v>
      </c>
      <c r="J18" s="16">
        <f t="shared" si="7"/>
        <v>-0.3551188796004777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16642.66</v>
      </c>
      <c r="F19" s="15">
        <f>'[1]инд-обновл'!B55</f>
        <v>16970.24</v>
      </c>
      <c r="G19" s="16">
        <f t="shared" si="4"/>
        <v>0.019683151611581406</v>
      </c>
      <c r="H19" s="16">
        <f t="shared" si="5"/>
        <v>-0.009152799673030843</v>
      </c>
      <c r="I19" s="16">
        <f t="shared" si="6"/>
        <v>0.7135667736326499</v>
      </c>
      <c r="J19" s="16">
        <f t="shared" si="7"/>
        <v>-0.16405641184786723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2474.4</v>
      </c>
      <c r="F20" s="15">
        <f>'[1]азия-индексы'!L77</f>
        <v>2452</v>
      </c>
      <c r="G20" s="16">
        <f t="shared" si="4"/>
        <v>-0.009052699644358286</v>
      </c>
      <c r="H20" s="16">
        <f t="shared" si="5"/>
        <v>-0.01049233252623083</v>
      </c>
      <c r="I20" s="16">
        <f t="shared" si="6"/>
        <v>0.7059313814843831</v>
      </c>
      <c r="J20" s="16">
        <f t="shared" si="7"/>
        <v>-0.10232473000183051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997.32</v>
      </c>
      <c r="F21" s="15">
        <f>'[1]азия-индексы'!L41</f>
        <v>999</v>
      </c>
      <c r="G21" s="16">
        <f t="shared" si="4"/>
        <v>0.0016845144988568705</v>
      </c>
      <c r="H21" s="16">
        <f t="shared" si="5"/>
        <v>0.06616862326574169</v>
      </c>
      <c r="I21" s="16">
        <f t="shared" si="6"/>
        <v>0.7491486251061483</v>
      </c>
      <c r="J21" s="16">
        <f t="shared" si="7"/>
        <v>-0.3215158924205379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63759.87</v>
      </c>
      <c r="F22" s="15">
        <f>'[1]СевАм-индексы'!S69</f>
        <v>64071</v>
      </c>
      <c r="G22" s="16">
        <f t="shared" si="4"/>
        <v>0.00487971509352203</v>
      </c>
      <c r="H22" s="16">
        <f t="shared" si="5"/>
        <v>0.041500048766214714</v>
      </c>
      <c r="I22" s="16">
        <f t="shared" si="6"/>
        <v>0.5920634131796043</v>
      </c>
      <c r="J22" s="16">
        <f t="shared" si="7"/>
        <v>0.027761478362164915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70.71</v>
      </c>
      <c r="F24" s="21">
        <f>'[1]инд-обновл'!B61</f>
        <v>71.32</v>
      </c>
      <c r="G24" s="16">
        <f aca="true" t="shared" si="8" ref="G24:G33">IF(ISERROR(F24/E24-1),"н/д",F24/E24-1)</f>
        <v>0.008626785461745223</v>
      </c>
      <c r="H24" s="16">
        <f aca="true" t="shared" si="9" ref="H24:H33">IF(ISERROR(F24/D24-1),"н/д",F24/D24-1)</f>
        <v>0.030784795490677697</v>
      </c>
      <c r="I24" s="16">
        <f aca="true" t="shared" si="10" ref="I24:I33">IF(ISERROR(F24/C24-1),"н/д",F24/C24-1)</f>
        <v>0.5177697382421789</v>
      </c>
      <c r="J24" s="16">
        <f aca="true" t="shared" si="11" ref="J24:J33">IF(ISERROR(F24/B24-1),"н/д",F24/B24-1)</f>
        <v>-0.2700102354145344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71.77</v>
      </c>
      <c r="F25" s="21" t="str">
        <f>'[1]сырье'!G7</f>
        <v>72,440</v>
      </c>
      <c r="G25" s="16">
        <f t="shared" si="8"/>
        <v>0.009335376898425451</v>
      </c>
      <c r="H25" s="16">
        <f t="shared" si="9"/>
        <v>0.022874894097712595</v>
      </c>
      <c r="I25" s="16">
        <f t="shared" si="10"/>
        <v>0.5632283124730253</v>
      </c>
      <c r="J25" s="16">
        <f t="shared" si="11"/>
        <v>-0.2729097661346984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'[1]сырье'!J32</f>
        <v>1048.6000000000001</v>
      </c>
      <c r="F26" s="21" t="str">
        <f>'[1]сырье'!G32</f>
        <v>1051,200</v>
      </c>
      <c r="G26" s="16">
        <f t="shared" si="8"/>
        <v>0.0024794964714855983</v>
      </c>
      <c r="H26" s="16">
        <f t="shared" si="9"/>
        <v>0.05046467472769067</v>
      </c>
      <c r="I26" s="16">
        <f t="shared" si="10"/>
        <v>0.1986316989737742</v>
      </c>
      <c r="J26" s="16">
        <f t="shared" si="11"/>
        <v>0.2554639914009318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6256.71</v>
      </c>
      <c r="F27" s="21">
        <f>'[1]инд-обновл'!B63</f>
        <v>6299.7</v>
      </c>
      <c r="G27" s="16">
        <f t="shared" si="8"/>
        <v>0.0068710232694180196</v>
      </c>
      <c r="H27" s="16">
        <f t="shared" si="9"/>
        <v>0.044026887458485486</v>
      </c>
      <c r="I27" s="16">
        <f t="shared" si="10"/>
        <v>1.0520195439739415</v>
      </c>
      <c r="J27" s="16">
        <f t="shared" si="11"/>
        <v>-0.054893783005280916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18750</v>
      </c>
      <c r="F28" s="21">
        <f>'[1]инд-обновл'!B64</f>
        <v>19000</v>
      </c>
      <c r="G28" s="16">
        <f t="shared" si="8"/>
        <v>0.01333333333333342</v>
      </c>
      <c r="H28" s="16">
        <f t="shared" si="9"/>
        <v>0.09038737446197986</v>
      </c>
      <c r="I28" s="16">
        <f t="shared" si="10"/>
        <v>0.4948859166011015</v>
      </c>
      <c r="J28" s="16">
        <f t="shared" si="11"/>
        <v>-0.28301886792452835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1909</v>
      </c>
      <c r="F29" s="21">
        <f>'[1]инд-обновл'!B62</f>
        <v>1921</v>
      </c>
      <c r="G29" s="16">
        <f t="shared" si="8"/>
        <v>0.0062860136196962735</v>
      </c>
      <c r="H29" s="16">
        <f t="shared" si="9"/>
        <v>0.0339074273412272</v>
      </c>
      <c r="I29" s="16">
        <f t="shared" si="10"/>
        <v>0.2849498327759197</v>
      </c>
      <c r="J29" s="16">
        <f t="shared" si="11"/>
        <v>-0.18790953286831535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63.02</v>
      </c>
      <c r="F30" s="21" t="str">
        <f>'[1]сырье'!G15</f>
        <v>64,480</v>
      </c>
      <c r="G30" s="16">
        <f t="shared" si="8"/>
        <v>0.023167248492542036</v>
      </c>
      <c r="H30" s="16">
        <f t="shared" si="9"/>
        <v>0.05119008803390934</v>
      </c>
      <c r="I30" s="16">
        <f t="shared" si="10"/>
        <v>0.348671825977829</v>
      </c>
      <c r="J30" s="16">
        <f t="shared" si="11"/>
        <v>-0.03761194029850745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21.24</v>
      </c>
      <c r="F31" s="21" t="str">
        <f>'[1]сырье'!G23</f>
        <v>21,540</v>
      </c>
      <c r="G31" s="16">
        <f t="shared" si="8"/>
        <v>0.01412429378531077</v>
      </c>
      <c r="H31" s="16">
        <f t="shared" si="9"/>
        <v>-0.12581168831168832</v>
      </c>
      <c r="I31" s="16">
        <f t="shared" si="10"/>
        <v>0.9061946902654865</v>
      </c>
      <c r="J31" s="16">
        <f t="shared" si="11"/>
        <v>0.8894736842105262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362.25</v>
      </c>
      <c r="F32" s="21" t="str">
        <f>'[1]сырье'!G14</f>
        <v>369,000</v>
      </c>
      <c r="G32" s="16">
        <f t="shared" si="8"/>
        <v>0.01863354037267073</v>
      </c>
      <c r="H32" s="16">
        <f t="shared" si="9"/>
        <v>0.08370044052863435</v>
      </c>
      <c r="I32" s="16">
        <f t="shared" si="10"/>
        <v>-0.05987261146496814</v>
      </c>
      <c r="J32" s="16">
        <f t="shared" si="11"/>
        <v>-0.26683886350089414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5127.09444</v>
      </c>
      <c r="F33" s="21">
        <f>'[1]сырье'!L12</f>
        <v>5222.9535775</v>
      </c>
      <c r="G33" s="16">
        <f t="shared" si="8"/>
        <v>0.018696581196581352</v>
      </c>
      <c r="H33" s="16">
        <f t="shared" si="9"/>
        <v>0.037137842960486056</v>
      </c>
      <c r="I33" s="16">
        <f t="shared" si="10"/>
        <v>-0.19487080860476946</v>
      </c>
      <c r="J33" s="16">
        <f t="shared" si="11"/>
        <v>-0.4189034859981531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40095</v>
      </c>
      <c r="F35" s="24">
        <f ca="1">TODAY()</f>
        <v>40098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551.7</v>
      </c>
      <c r="F37" s="26">
        <f>'[1]остатки средств на кс'!F4</f>
        <v>505.5</v>
      </c>
      <c r="G37" s="16">
        <f aca="true" t="shared" si="12" ref="G37:G43">IF(ISERROR(F37/E37-1),"н/д",F37/E37-1)</f>
        <v>-0.08374116367591089</v>
      </c>
      <c r="H37" s="16">
        <f aca="true" t="shared" si="13" ref="H37:H43">IF(ISERROR(F37/D37-1),"н/д",F37/D37-1)</f>
        <v>-0.07230684529271425</v>
      </c>
      <c r="I37" s="16">
        <f aca="true" t="shared" si="14" ref="I37:I43">IF(ISERROR(F37/C37-1),"н/д",F37/C37-1)</f>
        <v>-0.5080770727909691</v>
      </c>
      <c r="J37" s="16">
        <f aca="true" t="shared" si="15" ref="J37:J43">IF(ISERROR(F37/B37-1),"н/д",F37/B37-1)</f>
        <v>-0.3698578908002992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399</v>
      </c>
      <c r="F38" s="26">
        <f>'[1]остатки средств на кс'!G4</f>
        <v>368.3</v>
      </c>
      <c r="G38" s="16">
        <f t="shared" si="12"/>
        <v>-0.07694235588972431</v>
      </c>
      <c r="H38" s="16">
        <f t="shared" si="13"/>
        <v>-0.02099946836788935</v>
      </c>
      <c r="I38" s="16">
        <f t="shared" si="14"/>
        <v>-0.5411735393048461</v>
      </c>
      <c r="J38" s="16">
        <f t="shared" si="15"/>
        <v>-0.36114483954900256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9.37</v>
      </c>
      <c r="F39" s="26">
        <f>'[1]rates-cbr'!AF8</f>
        <v>9.4</v>
      </c>
      <c r="G39" s="16">
        <f t="shared" si="12"/>
        <v>0.0032017075773747017</v>
      </c>
      <c r="H39" s="16">
        <f t="shared" si="13"/>
        <v>-0.04761904761904756</v>
      </c>
      <c r="I39" s="16">
        <f t="shared" si="14"/>
        <v>-0.4012738853503184</v>
      </c>
      <c r="J39" s="16">
        <f t="shared" si="15"/>
        <v>0.7090909090909092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12.16</v>
      </c>
      <c r="F40" s="26">
        <f>'[1]rates-cbr'!AB8</f>
        <v>12.23</v>
      </c>
      <c r="G40" s="16">
        <f t="shared" si="12"/>
        <v>0.005756578947368363</v>
      </c>
      <c r="H40" s="16">
        <f t="shared" si="13"/>
        <v>-0.056327160493827244</v>
      </c>
      <c r="I40" s="16">
        <f t="shared" si="14"/>
        <v>-0.4340583063396576</v>
      </c>
      <c r="J40" s="16">
        <f t="shared" si="15"/>
        <v>0.803834808259587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29.639528714576013</v>
      </c>
      <c r="F42" s="26">
        <f>'[1]курсы валют'!M18</f>
        <v>29.609</v>
      </c>
      <c r="G42" s="16">
        <f t="shared" si="12"/>
        <v>-0.0010299999999999754</v>
      </c>
      <c r="H42" s="16">
        <f t="shared" si="13"/>
        <v>-0.013319470686834145</v>
      </c>
      <c r="I42" s="16">
        <f t="shared" si="14"/>
        <v>0.007451514120449199</v>
      </c>
      <c r="J42" s="16">
        <f t="shared" si="15"/>
        <v>0.208530612244898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43.750890465249284</v>
      </c>
      <c r="F43" s="26">
        <f>'[1]курсы валют'!M21</f>
        <v>43.6052</v>
      </c>
      <c r="G43" s="16">
        <f t="shared" si="12"/>
        <v>-0.003330000000000055</v>
      </c>
      <c r="H43" s="16">
        <f t="shared" si="13"/>
        <v>-0.006436883226963341</v>
      </c>
      <c r="I43" s="16">
        <f t="shared" si="14"/>
        <v>0.05256653189306615</v>
      </c>
      <c r="J43" s="16">
        <f t="shared" si="15"/>
        <v>0.21125555555555575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40074</v>
      </c>
      <c r="E44" s="31">
        <f>'[1]ЗВР-cbr'!A3</f>
        <v>40081</v>
      </c>
      <c r="F44" s="31">
        <f>'[1]ЗВР-cbr'!A2</f>
        <v>40088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411.7</v>
      </c>
      <c r="E45" s="26">
        <f>'[1]ЗВР-cbr'!B3</f>
        <v>412.7</v>
      </c>
      <c r="F45" s="26">
        <f>'[1]ЗВР-cbr'!B2</f>
        <v>411.5</v>
      </c>
      <c r="G45" s="16">
        <f>IF(ISERROR(F45/E45-1),"н/д",F45/E45-1)</f>
        <v>-0.002907681124303285</v>
      </c>
      <c r="H45" s="16">
        <f>IF(ISERROR(F45/D45-1),"н/д",F45/D45-1)</f>
        <v>-0.0004857906242409227</v>
      </c>
      <c r="I45" s="16">
        <f>IF(ISERROR(F45/C45-1),"н/д",F45/C45-1)</f>
        <v>-0.034037558685446</v>
      </c>
      <c r="J45" s="16">
        <f>IF(ISERROR(F45/B45-1),"н/д",F45/B45-1)</f>
        <v>-0.1430653894210745</v>
      </c>
    </row>
    <row r="46" spans="1:10" ht="18.75">
      <c r="A46" s="33"/>
      <c r="B46" s="31">
        <v>39448</v>
      </c>
      <c r="C46" s="31">
        <v>39814</v>
      </c>
      <c r="D46" s="31">
        <v>40077</v>
      </c>
      <c r="E46" s="31">
        <v>40084</v>
      </c>
      <c r="F46" s="31">
        <v>40091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436.8</v>
      </c>
      <c r="F53" s="26">
        <v>457.8</v>
      </c>
      <c r="G53" s="16"/>
      <c r="H53" s="16"/>
      <c r="I53" s="16">
        <f>IF(ISERROR(F53/C53-1),"н/д",F53/C53-1)</f>
        <v>0.015753272686931385</v>
      </c>
      <c r="J53" s="16">
        <f>IF(ISERROR(F53/B53-1),"н/д",F53/B53-1)</f>
        <v>0.09260143198090698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8" t="s">
        <v>63</v>
      </c>
      <c r="C56" s="38" t="s">
        <v>64</v>
      </c>
      <c r="D56" s="39">
        <v>39661</v>
      </c>
      <c r="E56" s="39">
        <v>39995</v>
      </c>
      <c r="F56" s="39">
        <v>40026</v>
      </c>
      <c r="G56" s="40" t="s">
        <v>65</v>
      </c>
      <c r="H56" s="5" t="s">
        <v>66</v>
      </c>
      <c r="I56" s="5" t="s">
        <v>67</v>
      </c>
      <c r="J56" s="41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1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1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1"/>
    </row>
    <row r="60" spans="1:10" ht="37.5">
      <c r="A60" s="5" t="s">
        <v>2</v>
      </c>
      <c r="B60" s="38" t="s">
        <v>71</v>
      </c>
      <c r="C60" s="38" t="s">
        <v>72</v>
      </c>
      <c r="D60" s="42">
        <v>39661</v>
      </c>
      <c r="E60" s="42">
        <v>39995</v>
      </c>
      <c r="F60" s="42">
        <v>40026</v>
      </c>
      <c r="G60" s="40" t="s">
        <v>65</v>
      </c>
      <c r="H60" s="5" t="s">
        <v>66</v>
      </c>
      <c r="I60" s="43"/>
      <c r="J60" s="44"/>
    </row>
    <row r="61" spans="1:10" ht="18.75">
      <c r="A61" s="14" t="s">
        <v>73</v>
      </c>
      <c r="B61" s="26">
        <v>371</v>
      </c>
      <c r="C61" s="26">
        <v>237.3</v>
      </c>
      <c r="D61" s="45">
        <v>45.7</v>
      </c>
      <c r="E61" s="45">
        <v>26.3</v>
      </c>
      <c r="F61" s="45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3"/>
      <c r="J61" s="44"/>
    </row>
    <row r="62" spans="1:10" ht="18.75">
      <c r="A62" s="14" t="s">
        <v>74</v>
      </c>
      <c r="B62" s="26">
        <v>202</v>
      </c>
      <c r="C62" s="26">
        <v>176.6</v>
      </c>
      <c r="D62" s="45">
        <v>27.1</v>
      </c>
      <c r="E62" s="45">
        <v>16.1</v>
      </c>
      <c r="F62" s="45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3"/>
      <c r="J62" s="44"/>
    </row>
    <row r="63" spans="1:10" ht="37.5">
      <c r="A63" s="14" t="s">
        <v>75</v>
      </c>
      <c r="B63" s="45">
        <f>B61-B62</f>
        <v>169</v>
      </c>
      <c r="C63" s="45">
        <f>C61-C62</f>
        <v>60.70000000000002</v>
      </c>
      <c r="D63" s="45">
        <f>D61-D62</f>
        <v>18.6</v>
      </c>
      <c r="E63" s="45">
        <f>E61-E62</f>
        <v>10.2</v>
      </c>
      <c r="F63" s="45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4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2009-10-12T08:57:43Z</cp:lastPrinted>
  <dcterms:created xsi:type="dcterms:W3CDTF">2009-10-12T08:57:11Z</dcterms:created>
  <dcterms:modified xsi:type="dcterms:W3CDTF">2009-10-12T08:58:01Z</dcterms:modified>
  <cp:category/>
  <cp:version/>
  <cp:contentType/>
  <cp:contentStatus/>
</cp:coreProperties>
</file>