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<sst xmlns="http://schemas.openxmlformats.org/spreadsheetml/2006/main" count="81" uniqueCount="76">
  <si>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</si>
  <si>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</si>
  <si>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</si>
  <si>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</si>
  <si>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</si>
  <si>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</si>
  <si>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</si>
  <si>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</si>
  <si>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</si>
  <si>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</si>
  <si>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</si>
  <si>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</si>
  <si>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</si>
  <si>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</si>
  <si>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</si>
  <si>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</si>
  <si>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</si>
  <si>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</si>
  <si>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</si>
  <si>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</si>
  <si>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</si>
  <si>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</si>
  <si>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</si>
  <si>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</si>
  <si>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</si>
  <si>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</si>
  <si>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</si>
  <si>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</si>
  <si>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</si>
  <si>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</si>
  <si>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</si>
  <si>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</si>
  <si>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</si>
  <si>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</si>
  <si>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</si>
  <si>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</si>
  <si>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</si>
  <si>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</si>
  <si>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</si>
  <si>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</si>
  <si>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</si>
  <si>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</si>
  <si>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</si>
  <si>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</si>
  <si>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</si>
  <si>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</si>
  <si>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</si>
  <si>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</si>
  <si>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</si>
  <si>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</si>
  <si>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</si>
  <si>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</si>
  <si>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</si>
  <si>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</si>
  <si>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</si>
  <si>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</si>
  <si>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</si>
  <si>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</si>
  <si>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</si>
  <si>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</si>
  <si>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</si>
  <si>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</si>
  <si>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</si>
  <si>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Янв.-Июль, 08</t>
  </si>
  <si>
    <t>Янв.-Июль,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</si>
  <si>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</si>
  <si>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</si>
  <si>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</si>
  <si>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</si>
  <si>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</si>
  <si>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</si>
  <si>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Янв.-Сент., 08</t>
  </si>
  <si>
    <t>Янв.-Сент., 09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</si>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</sst>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[$-419]d\ mmm\ yy;@"/>
    <numFmt numFmtId="168" formatCode="[$-419]mmmm\ yyyy;@"/>
    <numFmt numFmtId="169" formatCode="0.0"/>
  </numFmts>
  <fonts count="12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9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0">
          <cell r="L10">
            <v>10077</v>
          </cell>
          <cell r="S10">
            <v>10016.39</v>
          </cell>
        </row>
        <row r="41">
          <cell r="L41">
            <v>1013</v>
          </cell>
          <cell r="S41">
            <v>998.75</v>
          </cell>
        </row>
        <row r="49">
          <cell r="L49">
            <v>7597</v>
          </cell>
          <cell r="S49">
            <v>7599.88</v>
          </cell>
        </row>
        <row r="77">
          <cell r="L77">
            <v>2467</v>
          </cell>
          <cell r="S77">
            <v>2456.69</v>
          </cell>
        </row>
        <row r="96">
          <cell r="L96">
            <v>590</v>
          </cell>
          <cell r="S96">
            <v>594.3</v>
          </cell>
        </row>
      </sheetData>
      <sheetData sheetId="1">
        <row r="27">
          <cell r="Q27">
            <v>5210.17</v>
          </cell>
          <cell r="S27">
            <v>5198</v>
          </cell>
        </row>
        <row r="36">
          <cell r="Q36">
            <v>5783.2300000000005</v>
          </cell>
          <cell r="S36">
            <v>5768</v>
          </cell>
        </row>
        <row r="47">
          <cell r="Q47">
            <v>3845.7999999999997</v>
          </cell>
          <cell r="S47">
            <v>3831</v>
          </cell>
        </row>
      </sheetData>
      <sheetData sheetId="2">
        <row r="2">
          <cell r="Q2">
            <v>9864.939999999999</v>
          </cell>
          <cell r="S2">
            <v>9886</v>
          </cell>
        </row>
        <row r="8">
          <cell r="Q8">
            <v>1071.49</v>
          </cell>
          <cell r="S8">
            <v>1076</v>
          </cell>
        </row>
        <row r="18">
          <cell r="Q18">
            <v>2139.2799999999997</v>
          </cell>
          <cell r="S18">
            <v>2139</v>
          </cell>
        </row>
        <row r="69">
          <cell r="Q69">
            <v>63759.87</v>
          </cell>
          <cell r="S69">
            <v>64071</v>
          </cell>
        </row>
      </sheetData>
      <sheetData sheetId="3">
        <row r="55">
          <cell r="B55">
            <v>17026.67</v>
          </cell>
          <cell r="I55">
            <v>16642.66</v>
          </cell>
        </row>
        <row r="56">
          <cell r="B56">
            <v>1417.76</v>
          </cell>
          <cell r="I56">
            <v>1428.06</v>
          </cell>
        </row>
        <row r="57">
          <cell r="B57">
            <v>1338.73</v>
          </cell>
          <cell r="I57">
            <v>1357.44</v>
          </cell>
        </row>
        <row r="61">
          <cell r="B61">
            <v>72.68</v>
          </cell>
          <cell r="I61">
            <v>72.04</v>
          </cell>
        </row>
        <row r="62">
          <cell r="B62">
            <v>1961</v>
          </cell>
          <cell r="I62">
            <v>1947</v>
          </cell>
        </row>
        <row r="63">
          <cell r="B63">
            <v>6312.93</v>
          </cell>
          <cell r="I63">
            <v>6298.6</v>
          </cell>
        </row>
        <row r="64">
          <cell r="B64">
            <v>18950</v>
          </cell>
          <cell r="I64">
            <v>18825</v>
          </cell>
        </row>
      </sheetData>
      <sheetData sheetId="4">
        <row r="18">
          <cell r="M18">
            <v>29.5043</v>
          </cell>
          <cell r="O18">
            <v>29.5945634184262</v>
          </cell>
        </row>
        <row r="21">
          <cell r="M21">
            <v>43.6133</v>
          </cell>
          <cell r="O21">
            <v>43.506708564018155</v>
          </cell>
        </row>
      </sheetData>
      <sheetData sheetId="5">
        <row r="2">
          <cell r="A2" t="str">
            <v>02.10.2009</v>
          </cell>
          <cell r="B2" t="str">
            <v>411,5</v>
          </cell>
        </row>
        <row r="3">
          <cell r="A3" t="str">
            <v>25.09.2009</v>
          </cell>
          <cell r="B3" t="str">
            <v>412,7</v>
          </cell>
        </row>
        <row r="4">
          <cell r="A4" t="str">
            <v>18.09.2009</v>
          </cell>
          <cell r="B4" t="str">
            <v>411,7</v>
          </cell>
        </row>
      </sheetData>
      <sheetData sheetId="7">
        <row r="8">
          <cell r="AA8">
            <v>12.23</v>
          </cell>
          <cell r="AB8">
            <v>12.26</v>
          </cell>
          <cell r="AF8" t="str">
            <v>9,25</v>
          </cell>
        </row>
      </sheetData>
      <sheetData sheetId="9">
        <row r="4">
          <cell r="F4" t="str">
            <v>482,4</v>
          </cell>
          <cell r="G4" t="str">
            <v>347,5</v>
          </cell>
        </row>
        <row r="5">
          <cell r="F5" t="str">
            <v>505,5</v>
          </cell>
          <cell r="G5" t="str">
            <v>368,3</v>
          </cell>
        </row>
      </sheetData>
      <sheetData sheetId="11">
        <row r="7">
          <cell r="G7" t="str">
            <v>73,680</v>
          </cell>
          <cell r="J7">
            <v>73.27000000000001</v>
          </cell>
        </row>
        <row r="12">
          <cell r="L12">
            <v>5335.48385125</v>
          </cell>
          <cell r="M12">
            <v>5395.52510175</v>
          </cell>
        </row>
        <row r="14">
          <cell r="G14" t="str">
            <v>377,750</v>
          </cell>
          <cell r="J14">
            <v>381.25</v>
          </cell>
        </row>
        <row r="15">
          <cell r="G15" t="str">
            <v>64,240</v>
          </cell>
          <cell r="J15">
            <v>64.67999999999999</v>
          </cell>
        </row>
        <row r="23">
          <cell r="G23" t="str">
            <v>21,740</v>
          </cell>
          <cell r="J23">
            <v>21.63</v>
          </cell>
        </row>
        <row r="32">
          <cell r="G32" t="str">
            <v>1058,300</v>
          </cell>
          <cell r="J32">
            <v>1057.5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H6" sqref="H6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40099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3</v>
      </c>
    </row>
    <row r="4" spans="1:10" ht="18.75">
      <c r="A4" s="5" t="s">
        <v>13</v>
      </c>
      <c r="B4" s="9">
        <v>39448</v>
      </c>
      <c r="C4" s="9">
        <v>39814</v>
      </c>
      <c r="D4" s="9">
        <v>40087</v>
      </c>
      <c r="E4" s="9">
        <f>IF(J3=2,F4-3,F4-1)</f>
        <v>40098</v>
      </c>
      <c r="F4" s="9">
        <f ca="1">TODAY()</f>
        <v>40099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1267</v>
      </c>
      <c r="E6" s="15">
        <f>'[1]инд-обновл'!I56</f>
        <v>1428.06</v>
      </c>
      <c r="F6" s="15">
        <f>'[1]инд-обновл'!B56</f>
        <v>1417.76</v>
      </c>
      <c r="G6" s="16">
        <f>IF(ISERROR(F6/E6-1),"н/д",F6/E6-1)</f>
        <v>-0.00721258210439335</v>
      </c>
      <c r="H6" s="16">
        <f>IF(ISERROR(F6/D6-1),"н/д",F6/D6-1)</f>
        <v>0.11898973954222569</v>
      </c>
      <c r="I6" s="16">
        <f>IF(ISERROR(F6/C6-1),"н/д",F6/C6-1)</f>
        <v>1.2348397673355507</v>
      </c>
      <c r="J6" s="16">
        <f>IF(ISERROR(F6/B6-1),"н/д",F6/B6-1)</f>
        <v>-0.3849517595613243</v>
      </c>
    </row>
    <row r="7" spans="1:10" ht="18.75">
      <c r="A7" s="14" t="s">
        <v>16</v>
      </c>
      <c r="B7" s="15">
        <v>1914.76</v>
      </c>
      <c r="C7" s="15">
        <v>639.82</v>
      </c>
      <c r="D7" s="15">
        <v>1211</v>
      </c>
      <c r="E7" s="15">
        <f>'[1]инд-обновл'!I57</f>
        <v>1357.44</v>
      </c>
      <c r="F7" s="15">
        <f>'[1]инд-обновл'!B57</f>
        <v>1338.73</v>
      </c>
      <c r="G7" s="16">
        <f>IF(ISERROR(F7/E7-1),"н/д",F7/E7-1)</f>
        <v>-0.013783297972654429</v>
      </c>
      <c r="H7" s="16">
        <f>IF(ISERROR(F7/D7-1),"н/д",F7/D7-1)</f>
        <v>0.10547481420313787</v>
      </c>
      <c r="I7" s="16">
        <f>IF(ISERROR(F7/C7-1),"н/д",F7/C7-1)</f>
        <v>1.0923540995905099</v>
      </c>
      <c r="J7" s="16">
        <f>IF(ISERROR(F7/B7-1),"н/д",F7/B7-1)</f>
        <v>-0.3008366583801625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13043.96</v>
      </c>
      <c r="C9" s="19">
        <v>9034.69</v>
      </c>
      <c r="D9" s="15">
        <v>9712</v>
      </c>
      <c r="E9" s="19">
        <f>'[1]СевАм-индексы'!Q2</f>
        <v>9864.939999999999</v>
      </c>
      <c r="F9" s="15">
        <f>'[1]СевАм-индексы'!S2</f>
        <v>9886</v>
      </c>
      <c r="G9" s="16">
        <f aca="true" t="shared" si="0" ref="G9:G15">IF(ISERROR(F9/E9-1),"н/д",F9/E9-1)</f>
        <v>0.0021348330552442008</v>
      </c>
      <c r="H9" s="16">
        <f aca="true" t="shared" si="1" ref="H9:H15">IF(ISERROR(F9/D9-1),"н/д",F9/D9-1)</f>
        <v>0.01791598023064256</v>
      </c>
      <c r="I9" s="16">
        <f aca="true" t="shared" si="2" ref="I9:I15">IF(ISERROR(F9/C9-1),"н/д",F9/C9-1)</f>
        <v>0.09422680800337369</v>
      </c>
      <c r="J9" s="16">
        <f aca="true" t="shared" si="3" ref="J9:J15">IF(ISERROR(F9/B9-1),"н/д",F9/B9-1)</f>
        <v>-0.24210132505772786</v>
      </c>
    </row>
    <row r="10" spans="1:10" ht="18.75">
      <c r="A10" s="14" t="s">
        <v>19</v>
      </c>
      <c r="B10" s="15">
        <v>2609.6</v>
      </c>
      <c r="C10" s="19">
        <v>1632.21</v>
      </c>
      <c r="D10" s="15">
        <v>2122</v>
      </c>
      <c r="E10" s="15">
        <f>'[1]СевАм-индексы'!Q18</f>
        <v>2139.2799999999997</v>
      </c>
      <c r="F10" s="15">
        <f>'[1]СевАм-индексы'!S18</f>
        <v>2139</v>
      </c>
      <c r="G10" s="16">
        <f t="shared" si="0"/>
        <v>-0.00013088515762305075</v>
      </c>
      <c r="H10" s="16">
        <f t="shared" si="1"/>
        <v>0.008011310084825585</v>
      </c>
      <c r="I10" s="16">
        <f t="shared" si="2"/>
        <v>0.3104931350745308</v>
      </c>
      <c r="J10" s="16">
        <f t="shared" si="3"/>
        <v>-0.18033415082771298</v>
      </c>
    </row>
    <row r="11" spans="1:10" ht="18.75">
      <c r="A11" s="14" t="s">
        <v>20</v>
      </c>
      <c r="B11" s="15">
        <v>1447.16</v>
      </c>
      <c r="C11" s="19">
        <v>931.8</v>
      </c>
      <c r="D11" s="15">
        <v>1057</v>
      </c>
      <c r="E11" s="15">
        <f>'[1]СевАм-индексы'!Q8</f>
        <v>1071.49</v>
      </c>
      <c r="F11" s="15">
        <f>'[1]СевАм-индексы'!S8</f>
        <v>1076</v>
      </c>
      <c r="G11" s="16">
        <f t="shared" si="0"/>
        <v>0.00420909201205788</v>
      </c>
      <c r="H11" s="16">
        <f t="shared" si="1"/>
        <v>0.01797540208136228</v>
      </c>
      <c r="I11" s="16">
        <f t="shared" si="2"/>
        <v>0.15475423910710462</v>
      </c>
      <c r="J11" s="16">
        <f t="shared" si="3"/>
        <v>-0.25647475054589686</v>
      </c>
    </row>
    <row r="12" spans="1:10" ht="18.75">
      <c r="A12" s="14" t="s">
        <v>21</v>
      </c>
      <c r="B12" s="15">
        <v>5550.1</v>
      </c>
      <c r="C12" s="15">
        <v>3349.69</v>
      </c>
      <c r="D12" s="15">
        <v>3721</v>
      </c>
      <c r="E12" s="15">
        <f>'[1]евр-индексы'!Q47</f>
        <v>3845.7999999999997</v>
      </c>
      <c r="F12" s="15">
        <f>'[1]евр-индексы'!S47</f>
        <v>3831</v>
      </c>
      <c r="G12" s="16">
        <f t="shared" si="0"/>
        <v>-0.003848354048572422</v>
      </c>
      <c r="H12" s="16">
        <f t="shared" si="1"/>
        <v>0.02956194571351789</v>
      </c>
      <c r="I12" s="16">
        <f t="shared" si="2"/>
        <v>0.14368792336007208</v>
      </c>
      <c r="J12" s="16">
        <f t="shared" si="3"/>
        <v>-0.3097421668078053</v>
      </c>
    </row>
    <row r="13" spans="1:10" ht="18.75">
      <c r="A13" s="14" t="s">
        <v>22</v>
      </c>
      <c r="B13" s="15">
        <v>7949.1</v>
      </c>
      <c r="C13" s="19">
        <v>4973.07</v>
      </c>
      <c r="D13" s="15">
        <v>5555</v>
      </c>
      <c r="E13" s="15">
        <f>'[1]евр-индексы'!Q36</f>
        <v>5783.2300000000005</v>
      </c>
      <c r="F13" s="15">
        <f>'[1]евр-индексы'!S36</f>
        <v>5768</v>
      </c>
      <c r="G13" s="16">
        <f t="shared" si="0"/>
        <v>-0.00263347644828249</v>
      </c>
      <c r="H13" s="16">
        <f t="shared" si="1"/>
        <v>0.03834383438343836</v>
      </c>
      <c r="I13" s="16">
        <f t="shared" si="2"/>
        <v>0.1598469355951153</v>
      </c>
      <c r="J13" s="16">
        <f t="shared" si="3"/>
        <v>-0.2743832635141086</v>
      </c>
    </row>
    <row r="14" spans="1:10" ht="18.75">
      <c r="A14" s="14" t="s">
        <v>23</v>
      </c>
      <c r="B14" s="15">
        <v>6416.7</v>
      </c>
      <c r="C14" s="19">
        <v>4561.79</v>
      </c>
      <c r="D14" s="15">
        <v>5048</v>
      </c>
      <c r="E14" s="15">
        <f>'[1]евр-индексы'!Q27</f>
        <v>5210.17</v>
      </c>
      <c r="F14" s="15">
        <f>'[1]евр-индексы'!S27</f>
        <v>5198</v>
      </c>
      <c r="G14" s="16">
        <f t="shared" si="0"/>
        <v>-0.0023358162977408226</v>
      </c>
      <c r="H14" s="16">
        <f t="shared" si="1"/>
        <v>0.029714738510301153</v>
      </c>
      <c r="I14" s="16">
        <f t="shared" si="2"/>
        <v>0.13946499071636365</v>
      </c>
      <c r="J14" s="16">
        <f t="shared" si="3"/>
        <v>-0.18992628609721507</v>
      </c>
    </row>
    <row r="15" spans="1:10" ht="18.75">
      <c r="A15" s="14" t="s">
        <v>24</v>
      </c>
      <c r="B15" s="15">
        <v>14691.4</v>
      </c>
      <c r="C15" s="19">
        <v>9043.12</v>
      </c>
      <c r="D15" s="15">
        <v>9979</v>
      </c>
      <c r="E15" s="15">
        <f>'[1]азия-индексы'!S10</f>
        <v>10016.39</v>
      </c>
      <c r="F15" s="15">
        <f>'[1]азия-индексы'!L10</f>
        <v>10077</v>
      </c>
      <c r="G15" s="16">
        <f t="shared" si="0"/>
        <v>0.006051082276149478</v>
      </c>
      <c r="H15" s="16">
        <f t="shared" si="1"/>
        <v>0.00982062330894884</v>
      </c>
      <c r="I15" s="16">
        <f t="shared" si="2"/>
        <v>0.1143277983704738</v>
      </c>
      <c r="J15" s="16">
        <f t="shared" si="3"/>
        <v>-0.3140885143689506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8323.1</v>
      </c>
      <c r="C17" s="19">
        <v>4698.31</v>
      </c>
      <c r="D17" s="15">
        <v>7545</v>
      </c>
      <c r="E17" s="15">
        <f>'[1]азия-индексы'!S49</f>
        <v>7599.88</v>
      </c>
      <c r="F17" s="15">
        <f>'[1]азия-индексы'!L49</f>
        <v>7597</v>
      </c>
      <c r="G17" s="16">
        <f aca="true" t="shared" si="4" ref="G17:G22">IF(ISERROR(F17/E17-1),"н/д",F17/E17-1)</f>
        <v>-0.00037895335189508383</v>
      </c>
      <c r="H17" s="16">
        <f aca="true" t="shared" si="5" ref="H17:H22">IF(ISERROR(F17/D17-1),"н/д",F17/D17-1)</f>
        <v>0.006891981444665296</v>
      </c>
      <c r="I17" s="16">
        <f aca="true" t="shared" si="6" ref="I17:I22">IF(ISERROR(F17/C17-1),"н/д",F17/C17-1)</f>
        <v>0.6169643978366688</v>
      </c>
      <c r="J17" s="16">
        <f aca="true" t="shared" si="7" ref="J17:J22">IF(ISERROR(F17/B17-1),"н/д",F17/B17-1)</f>
        <v>-0.08723912965121172</v>
      </c>
    </row>
    <row r="18" spans="1:10" ht="18.75">
      <c r="A18" s="14" t="s">
        <v>27</v>
      </c>
      <c r="B18" s="15">
        <v>921.1</v>
      </c>
      <c r="C18" s="19">
        <v>313.34</v>
      </c>
      <c r="D18" s="15">
        <v>569</v>
      </c>
      <c r="E18" s="15">
        <f>'[1]азия-индексы'!S96</f>
        <v>594.3</v>
      </c>
      <c r="F18" s="15">
        <f>'[1]азия-индексы'!L96</f>
        <v>590</v>
      </c>
      <c r="G18" s="16">
        <f t="shared" si="4"/>
        <v>-0.007235402995120266</v>
      </c>
      <c r="H18" s="16">
        <f t="shared" si="5"/>
        <v>0.03690685413005279</v>
      </c>
      <c r="I18" s="16">
        <f t="shared" si="6"/>
        <v>0.882938660879556</v>
      </c>
      <c r="J18" s="16">
        <f t="shared" si="7"/>
        <v>-0.3594615134078819</v>
      </c>
    </row>
    <row r="19" spans="1:10" ht="18.75">
      <c r="A19" s="14" t="s">
        <v>28</v>
      </c>
      <c r="B19" s="15">
        <v>20300.7</v>
      </c>
      <c r="C19" s="19">
        <v>9903.46</v>
      </c>
      <c r="D19" s="15">
        <v>17127</v>
      </c>
      <c r="E19" s="15">
        <f>'[1]инд-обновл'!I55</f>
        <v>16642.66</v>
      </c>
      <c r="F19" s="15">
        <f>'[1]инд-обновл'!B55</f>
        <v>17026.67</v>
      </c>
      <c r="G19" s="16">
        <f t="shared" si="4"/>
        <v>0.023073835552730015</v>
      </c>
      <c r="H19" s="16">
        <f t="shared" si="5"/>
        <v>-0.005858001985169725</v>
      </c>
      <c r="I19" s="16">
        <f t="shared" si="6"/>
        <v>0.7192647822074305</v>
      </c>
      <c r="J19" s="16">
        <f t="shared" si="7"/>
        <v>-0.16127670474417155</v>
      </c>
    </row>
    <row r="20" spans="1:10" ht="18.75">
      <c r="A20" s="14" t="s">
        <v>29</v>
      </c>
      <c r="B20" s="15">
        <v>2731.5</v>
      </c>
      <c r="C20" s="19">
        <v>1437.338</v>
      </c>
      <c r="D20" s="15">
        <v>2478</v>
      </c>
      <c r="E20" s="15">
        <f>'[1]азия-индексы'!S77</f>
        <v>2456.69</v>
      </c>
      <c r="F20" s="15">
        <f>'[1]азия-индексы'!L77</f>
        <v>2467</v>
      </c>
      <c r="G20" s="16">
        <f t="shared" si="4"/>
        <v>0.0041967036948089564</v>
      </c>
      <c r="H20" s="16">
        <f t="shared" si="5"/>
        <v>-0.004439063761097706</v>
      </c>
      <c r="I20" s="16">
        <f t="shared" si="6"/>
        <v>0.71636734018025</v>
      </c>
      <c r="J20" s="16">
        <f t="shared" si="7"/>
        <v>-0.09683324180853015</v>
      </c>
    </row>
    <row r="21" spans="1:10" ht="18.75">
      <c r="A21" s="14" t="s">
        <v>30</v>
      </c>
      <c r="B21" s="15">
        <v>1472.4</v>
      </c>
      <c r="C21" s="19">
        <v>571.135</v>
      </c>
      <c r="D21" s="15">
        <v>937</v>
      </c>
      <c r="E21" s="15">
        <f>'[1]азия-индексы'!S41</f>
        <v>998.75</v>
      </c>
      <c r="F21" s="15">
        <f>'[1]азия-индексы'!L41</f>
        <v>1013</v>
      </c>
      <c r="G21" s="16">
        <f t="shared" si="4"/>
        <v>0.014267834793491918</v>
      </c>
      <c r="H21" s="16">
        <f t="shared" si="5"/>
        <v>0.08110992529348993</v>
      </c>
      <c r="I21" s="16">
        <f t="shared" si="6"/>
        <v>0.7736612184509792</v>
      </c>
      <c r="J21" s="16">
        <f t="shared" si="7"/>
        <v>-0.3120076066286336</v>
      </c>
    </row>
    <row r="22" spans="1:10" ht="18.75">
      <c r="A22" s="14" t="s">
        <v>31</v>
      </c>
      <c r="B22" s="15">
        <v>62340.34</v>
      </c>
      <c r="C22" s="19">
        <v>40244</v>
      </c>
      <c r="D22" s="15">
        <v>61518</v>
      </c>
      <c r="E22" s="15">
        <f>'[1]СевАм-индексы'!Q69</f>
        <v>63759.87</v>
      </c>
      <c r="F22" s="15">
        <f>'[1]СевАм-индексы'!S69</f>
        <v>64071</v>
      </c>
      <c r="G22" s="16">
        <f t="shared" si="4"/>
        <v>0.00487971509352203</v>
      </c>
      <c r="H22" s="16">
        <f t="shared" si="5"/>
        <v>0.041500048766214714</v>
      </c>
      <c r="I22" s="16">
        <f t="shared" si="6"/>
        <v>0.5920634131796043</v>
      </c>
      <c r="J22" s="16">
        <f t="shared" si="7"/>
        <v>0.027761478362164915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97.7</v>
      </c>
      <c r="C24" s="22">
        <v>46.99</v>
      </c>
      <c r="D24" s="21">
        <v>69.19</v>
      </c>
      <c r="E24" s="21">
        <f>'[1]инд-обновл'!I61</f>
        <v>72.04</v>
      </c>
      <c r="F24" s="21">
        <f>'[1]инд-обновл'!B61</f>
        <v>72.68</v>
      </c>
      <c r="G24" s="16">
        <f aca="true" t="shared" si="8" ref="G24:G33">IF(ISERROR(F24/E24-1),"н/д",F24/E24-1)</f>
        <v>0.008883953359244856</v>
      </c>
      <c r="H24" s="16">
        <f aca="true" t="shared" si="9" ref="H24:H33">IF(ISERROR(F24/D24-1),"н/д",F24/D24-1)</f>
        <v>0.05044081514669774</v>
      </c>
      <c r="I24" s="16">
        <f aca="true" t="shared" si="10" ref="I24:I33">IF(ISERROR(F24/C24-1),"н/д",F24/C24-1)</f>
        <v>0.5467120663971059</v>
      </c>
      <c r="J24" s="16">
        <f aca="true" t="shared" si="11" ref="J24:J33">IF(ISERROR(F24/B24-1),"н/д",F24/B24-1)</f>
        <v>-0.25609007164790165</v>
      </c>
    </row>
    <row r="25" spans="1:10" ht="18.75">
      <c r="A25" s="14" t="s">
        <v>34</v>
      </c>
      <c r="B25" s="21">
        <v>99.63</v>
      </c>
      <c r="C25" s="22">
        <v>46.34</v>
      </c>
      <c r="D25" s="21">
        <v>70.82</v>
      </c>
      <c r="E25" s="21">
        <f>'[1]сырье'!J7</f>
        <v>73.27000000000001</v>
      </c>
      <c r="F25" s="21" t="str">
        <f>'[1]сырье'!G7</f>
        <v>73,680</v>
      </c>
      <c r="G25" s="16">
        <f t="shared" si="8"/>
        <v>0.005595741776989183</v>
      </c>
      <c r="H25" s="16">
        <f t="shared" si="9"/>
        <v>0.04038407229596186</v>
      </c>
      <c r="I25" s="16">
        <f t="shared" si="10"/>
        <v>0.5899870522227018</v>
      </c>
      <c r="J25" s="16">
        <f t="shared" si="11"/>
        <v>-0.26046371574826854</v>
      </c>
    </row>
    <row r="26" spans="1:10" ht="18.75">
      <c r="A26" s="14" t="s">
        <v>35</v>
      </c>
      <c r="B26" s="21">
        <v>837.3</v>
      </c>
      <c r="C26" s="21">
        <v>877</v>
      </c>
      <c r="D26" s="21">
        <v>1000.7</v>
      </c>
      <c r="E26" s="21">
        <f>'[1]сырье'!J32</f>
        <v>1057.5</v>
      </c>
      <c r="F26" s="21" t="str">
        <f>'[1]сырье'!G32</f>
        <v>1058,300</v>
      </c>
      <c r="G26" s="16">
        <f t="shared" si="8"/>
        <v>0.0007565011820329648</v>
      </c>
      <c r="H26" s="16">
        <f t="shared" si="9"/>
        <v>0.05755970820425693</v>
      </c>
      <c r="I26" s="16">
        <f t="shared" si="10"/>
        <v>0.20672748004561003</v>
      </c>
      <c r="J26" s="16">
        <f t="shared" si="11"/>
        <v>0.2639436283291532</v>
      </c>
    </row>
    <row r="27" spans="1:10" ht="18.75">
      <c r="A27" s="14" t="s">
        <v>36</v>
      </c>
      <c r="B27" s="21">
        <v>6665.6</v>
      </c>
      <c r="C27" s="22">
        <v>3070</v>
      </c>
      <c r="D27" s="21">
        <v>6034.04</v>
      </c>
      <c r="E27" s="21">
        <f>'[1]инд-обновл'!I63</f>
        <v>6298.6</v>
      </c>
      <c r="F27" s="21">
        <f>'[1]инд-обновл'!B63</f>
        <v>6312.93</v>
      </c>
      <c r="G27" s="16">
        <f t="shared" si="8"/>
        <v>0.0022751087543262383</v>
      </c>
      <c r="H27" s="16">
        <f t="shared" si="9"/>
        <v>0.04621944832980884</v>
      </c>
      <c r="I27" s="16">
        <f t="shared" si="10"/>
        <v>1.056328990228013</v>
      </c>
      <c r="J27" s="16">
        <f t="shared" si="11"/>
        <v>-0.052908965434469546</v>
      </c>
    </row>
    <row r="28" spans="1:10" ht="18.75">
      <c r="A28" s="14" t="s">
        <v>37</v>
      </c>
      <c r="B28" s="21">
        <v>26500</v>
      </c>
      <c r="C28" s="22">
        <v>12710</v>
      </c>
      <c r="D28" s="21">
        <v>17425</v>
      </c>
      <c r="E28" s="21">
        <f>'[1]инд-обновл'!I64</f>
        <v>18825</v>
      </c>
      <c r="F28" s="21">
        <f>'[1]инд-обновл'!B64</f>
        <v>18950</v>
      </c>
      <c r="G28" s="16">
        <f t="shared" si="8"/>
        <v>0.006640106241699861</v>
      </c>
      <c r="H28" s="16">
        <f t="shared" si="9"/>
        <v>0.08751793400286934</v>
      </c>
      <c r="I28" s="16">
        <f t="shared" si="10"/>
        <v>0.4909520062942565</v>
      </c>
      <c r="J28" s="16">
        <f t="shared" si="11"/>
        <v>-0.28490566037735854</v>
      </c>
    </row>
    <row r="29" spans="1:10" ht="18.75">
      <c r="A29" s="14" t="s">
        <v>38</v>
      </c>
      <c r="B29" s="21">
        <v>2365.5</v>
      </c>
      <c r="C29" s="22">
        <v>1495</v>
      </c>
      <c r="D29" s="21">
        <v>1858</v>
      </c>
      <c r="E29" s="21">
        <f>'[1]инд-обновл'!I62</f>
        <v>1947</v>
      </c>
      <c r="F29" s="21">
        <f>'[1]инд-обновл'!B62</f>
        <v>1961</v>
      </c>
      <c r="G29" s="16">
        <f t="shared" si="8"/>
        <v>0.007190549563431015</v>
      </c>
      <c r="H29" s="16">
        <f t="shared" si="9"/>
        <v>0.05543595263724432</v>
      </c>
      <c r="I29" s="16">
        <f t="shared" si="10"/>
        <v>0.311705685618729</v>
      </c>
      <c r="J29" s="16">
        <f t="shared" si="11"/>
        <v>-0.17099978862819698</v>
      </c>
    </row>
    <row r="30" spans="1:10" ht="18.75">
      <c r="A30" s="14" t="s">
        <v>39</v>
      </c>
      <c r="B30" s="21">
        <v>67</v>
      </c>
      <c r="C30" s="22">
        <v>47.81</v>
      </c>
      <c r="D30" s="21">
        <v>61.34</v>
      </c>
      <c r="E30" s="21">
        <f>'[1]сырье'!J15</f>
        <v>64.67999999999999</v>
      </c>
      <c r="F30" s="21" t="str">
        <f>'[1]сырье'!G15</f>
        <v>64,240</v>
      </c>
      <c r="G30" s="16">
        <f t="shared" si="8"/>
        <v>-0.006802721088435382</v>
      </c>
      <c r="H30" s="16">
        <f t="shared" si="9"/>
        <v>0.04727746984023451</v>
      </c>
      <c r="I30" s="16">
        <f t="shared" si="10"/>
        <v>0.3436519556578119</v>
      </c>
      <c r="J30" s="16">
        <f t="shared" si="11"/>
        <v>-0.04119402985074638</v>
      </c>
    </row>
    <row r="31" spans="1:10" ht="18.75">
      <c r="A31" s="14" t="s">
        <v>40</v>
      </c>
      <c r="B31" s="21">
        <v>11.4</v>
      </c>
      <c r="C31" s="22">
        <v>11.3</v>
      </c>
      <c r="D31" s="21">
        <v>24.64</v>
      </c>
      <c r="E31" s="21">
        <f>'[1]сырье'!J23</f>
        <v>21.63</v>
      </c>
      <c r="F31" s="21" t="str">
        <f>'[1]сырье'!G23</f>
        <v>21,740</v>
      </c>
      <c r="G31" s="16">
        <f t="shared" si="8"/>
        <v>0.005085529357373941</v>
      </c>
      <c r="H31" s="16">
        <f t="shared" si="9"/>
        <v>-0.11769480519480524</v>
      </c>
      <c r="I31" s="16">
        <f t="shared" si="10"/>
        <v>0.9238938053097343</v>
      </c>
      <c r="J31" s="16">
        <f t="shared" si="11"/>
        <v>0.9070175438596488</v>
      </c>
    </row>
    <row r="32" spans="1:10" ht="18.75">
      <c r="A32" s="14" t="s">
        <v>41</v>
      </c>
      <c r="B32" s="21">
        <v>503.3</v>
      </c>
      <c r="C32" s="22">
        <v>392.5</v>
      </c>
      <c r="D32" s="21">
        <v>340.5</v>
      </c>
      <c r="E32" s="21">
        <f>'[1]сырье'!J14</f>
        <v>381.25</v>
      </c>
      <c r="F32" s="21" t="str">
        <f>'[1]сырье'!G14</f>
        <v>377,750</v>
      </c>
      <c r="G32" s="16">
        <f t="shared" si="8"/>
        <v>-0.009180327868852478</v>
      </c>
      <c r="H32" s="16">
        <f t="shared" si="9"/>
        <v>0.10939794419970639</v>
      </c>
      <c r="I32" s="16">
        <f t="shared" si="10"/>
        <v>-0.037579617834394896</v>
      </c>
      <c r="J32" s="16">
        <f t="shared" si="11"/>
        <v>-0.24945360619908608</v>
      </c>
    </row>
    <row r="33" spans="1:10" ht="18.75">
      <c r="A33" s="14" t="s">
        <v>42</v>
      </c>
      <c r="B33" s="21">
        <v>8988.1</v>
      </c>
      <c r="C33" s="22">
        <v>6487.1</v>
      </c>
      <c r="D33" s="21">
        <v>5035.93</v>
      </c>
      <c r="E33" s="21">
        <f>'[1]сырье'!M12</f>
        <v>5395.52510175</v>
      </c>
      <c r="F33" s="21">
        <f>'[1]сырье'!L12</f>
        <v>5335.48385125</v>
      </c>
      <c r="G33" s="16">
        <f t="shared" si="8"/>
        <v>-0.011127971674253945</v>
      </c>
      <c r="H33" s="16">
        <f t="shared" si="9"/>
        <v>0.059483323090273155</v>
      </c>
      <c r="I33" s="16">
        <f t="shared" si="10"/>
        <v>-0.17752403211758727</v>
      </c>
      <c r="J33" s="16">
        <f t="shared" si="11"/>
        <v>-0.40638356813453347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39448</v>
      </c>
      <c r="C35" s="24">
        <v>39814</v>
      </c>
      <c r="D35" s="24">
        <v>40087</v>
      </c>
      <c r="E35" s="9">
        <f>IF(J35=2,F35-3,F35-1)</f>
        <v>40098</v>
      </c>
      <c r="F35" s="24">
        <f ca="1">TODAY()</f>
        <v>40099</v>
      </c>
      <c r="G35" s="25"/>
      <c r="H35" s="25"/>
      <c r="I35" s="25"/>
      <c r="J35" s="11">
        <f>WEEKDAY(F35)</f>
        <v>3</v>
      </c>
    </row>
    <row r="36" spans="1:10" ht="18.75">
      <c r="A36" s="14" t="s">
        <v>44</v>
      </c>
      <c r="B36" s="26">
        <v>10</v>
      </c>
      <c r="C36" s="26">
        <v>13</v>
      </c>
      <c r="D36" s="26">
        <v>10</v>
      </c>
      <c r="E36" s="21">
        <v>10</v>
      </c>
      <c r="F36" s="21">
        <v>10</v>
      </c>
      <c r="G36" s="27"/>
      <c r="H36" s="27"/>
      <c r="I36" s="28"/>
      <c r="J36" s="27"/>
    </row>
    <row r="37" spans="1:10" ht="37.5">
      <c r="A37" s="14" t="s">
        <v>45</v>
      </c>
      <c r="B37" s="29">
        <v>802.2</v>
      </c>
      <c r="C37" s="29">
        <v>1027.6</v>
      </c>
      <c r="D37" s="26">
        <v>544.9</v>
      </c>
      <c r="E37" s="26" t="str">
        <f>'[1]остатки средств на кс'!F5</f>
        <v>505,5</v>
      </c>
      <c r="F37" s="26" t="str">
        <f>'[1]остатки средств на кс'!F4</f>
        <v>482,4</v>
      </c>
      <c r="G37" s="16">
        <f aca="true" t="shared" si="12" ref="G37:G43">IF(ISERROR(F37/E37-1),"н/д",F37/E37-1)</f>
        <v>-0.04569732937685467</v>
      </c>
      <c r="H37" s="16">
        <f aca="true" t="shared" si="13" ref="H37:H43">IF(ISERROR(F37/D37-1),"н/д",F37/D37-1)</f>
        <v>-0.11469994494402647</v>
      </c>
      <c r="I37" s="16">
        <f aca="true" t="shared" si="14" ref="I37:I43">IF(ISERROR(F37/C37-1),"н/д",F37/C37-1)</f>
        <v>-0.5305566368236667</v>
      </c>
      <c r="J37" s="16">
        <f aca="true" t="shared" si="15" ref="J37:J43">IF(ISERROR(F37/B37-1),"н/д",F37/B37-1)</f>
        <v>-0.39865370231862385</v>
      </c>
    </row>
    <row r="38" spans="1:10" ht="37.5">
      <c r="A38" s="14" t="s">
        <v>46</v>
      </c>
      <c r="B38" s="26">
        <v>576.5</v>
      </c>
      <c r="C38" s="26">
        <v>802.7</v>
      </c>
      <c r="D38" s="26">
        <v>376.2</v>
      </c>
      <c r="E38" s="26" t="str">
        <f>'[1]остатки средств на кс'!G5</f>
        <v>368,3</v>
      </c>
      <c r="F38" s="26" t="str">
        <f>'[1]остатки средств на кс'!G4</f>
        <v>347,5</v>
      </c>
      <c r="G38" s="16">
        <f t="shared" si="12"/>
        <v>-0.05647569915829487</v>
      </c>
      <c r="H38" s="16">
        <f t="shared" si="13"/>
        <v>-0.07628920786815518</v>
      </c>
      <c r="I38" s="16">
        <f t="shared" si="14"/>
        <v>-0.5670860844649308</v>
      </c>
      <c r="J38" s="16">
        <f t="shared" si="15"/>
        <v>-0.39722463139635733</v>
      </c>
    </row>
    <row r="39" spans="1:10" ht="18.75">
      <c r="A39" s="14" t="s">
        <v>47</v>
      </c>
      <c r="B39" s="26">
        <v>5.5</v>
      </c>
      <c r="C39" s="26">
        <v>15.7</v>
      </c>
      <c r="D39" s="26">
        <v>9.87</v>
      </c>
      <c r="E39" s="26">
        <v>9.4</v>
      </c>
      <c r="F39" s="26" t="str">
        <f>'[1]rates-cbr'!AF8</f>
        <v>9,25</v>
      </c>
      <c r="G39" s="16">
        <f t="shared" si="12"/>
        <v>-0.015957446808510634</v>
      </c>
      <c r="H39" s="16">
        <f t="shared" si="13"/>
        <v>-0.06281661600810529</v>
      </c>
      <c r="I39" s="16">
        <f t="shared" si="14"/>
        <v>-0.410828025477707</v>
      </c>
      <c r="J39" s="16">
        <f t="shared" si="15"/>
        <v>0.6818181818181819</v>
      </c>
    </row>
    <row r="40" spans="1:10" ht="18.75">
      <c r="A40" s="14" t="s">
        <v>48</v>
      </c>
      <c r="B40" s="26">
        <v>6.78</v>
      </c>
      <c r="C40" s="26">
        <v>21.61</v>
      </c>
      <c r="D40" s="26">
        <v>12.96</v>
      </c>
      <c r="E40" s="26">
        <f>'[1]rates-cbr'!AA8</f>
        <v>12.23</v>
      </c>
      <c r="F40" s="26">
        <f>'[1]rates-cbr'!AB8</f>
        <v>12.26</v>
      </c>
      <c r="G40" s="16">
        <f t="shared" si="12"/>
        <v>0.002452984464431651</v>
      </c>
      <c r="H40" s="16">
        <f t="shared" si="13"/>
        <v>-0.054012345679012475</v>
      </c>
      <c r="I40" s="16">
        <f t="shared" si="14"/>
        <v>-0.43267006015733456</v>
      </c>
      <c r="J40" s="16">
        <f t="shared" si="15"/>
        <v>0.8082595870206488</v>
      </c>
    </row>
    <row r="41" spans="1:10" ht="18.75">
      <c r="A41" s="14" t="s">
        <v>49</v>
      </c>
      <c r="B41" s="26">
        <v>4.703</v>
      </c>
      <c r="C41" s="26">
        <v>1.425</v>
      </c>
      <c r="D41" s="26">
        <v>0.87</v>
      </c>
      <c r="E41" s="26">
        <v>0.284</v>
      </c>
      <c r="F41" s="26">
        <v>0.284</v>
      </c>
      <c r="G41" s="16">
        <f t="shared" si="12"/>
        <v>0</v>
      </c>
      <c r="H41" s="16">
        <f t="shared" si="13"/>
        <v>-0.6735632183908047</v>
      </c>
      <c r="I41" s="16">
        <f t="shared" si="14"/>
        <v>-0.8007017543859649</v>
      </c>
      <c r="J41" s="16">
        <f t="shared" si="15"/>
        <v>-0.9396130129704444</v>
      </c>
    </row>
    <row r="42" spans="1:10" ht="18.75">
      <c r="A42" s="14" t="s">
        <v>50</v>
      </c>
      <c r="B42" s="26">
        <v>24.5</v>
      </c>
      <c r="C42" s="26">
        <v>29.39</v>
      </c>
      <c r="D42" s="26">
        <v>30.0087</v>
      </c>
      <c r="E42" s="26">
        <f>'[1]курсы валют'!O18</f>
        <v>29.5945634184262</v>
      </c>
      <c r="F42" s="26">
        <f>'[1]курсы валют'!M18</f>
        <v>29.5043</v>
      </c>
      <c r="G42" s="16">
        <f t="shared" si="12"/>
        <v>-0.003049999999999997</v>
      </c>
      <c r="H42" s="16">
        <f t="shared" si="13"/>
        <v>-0.01680845888025806</v>
      </c>
      <c r="I42" s="16">
        <f t="shared" si="14"/>
        <v>0.003889077917659023</v>
      </c>
      <c r="J42" s="16">
        <f t="shared" si="15"/>
        <v>0.20425714285714291</v>
      </c>
    </row>
    <row r="43" spans="1:10" ht="18.75">
      <c r="A43" s="14" t="s">
        <v>51</v>
      </c>
      <c r="B43" s="26">
        <v>36</v>
      </c>
      <c r="C43" s="26">
        <v>41.4275</v>
      </c>
      <c r="D43" s="26">
        <v>43.8877</v>
      </c>
      <c r="E43" s="26">
        <f>'[1]курсы валют'!O21</f>
        <v>43.506708564018155</v>
      </c>
      <c r="F43" s="26">
        <f>'[1]курсы валют'!M21</f>
        <v>43.6133</v>
      </c>
      <c r="G43" s="16">
        <f t="shared" si="12"/>
        <v>0.0024500000000000632</v>
      </c>
      <c r="H43" s="16">
        <f t="shared" si="13"/>
        <v>-0.006252321265411531</v>
      </c>
      <c r="I43" s="16">
        <f t="shared" si="14"/>
        <v>0.05276205419105673</v>
      </c>
      <c r="J43" s="16">
        <f t="shared" si="15"/>
        <v>0.21148055555555567</v>
      </c>
    </row>
    <row r="44" spans="1:10" ht="18.75">
      <c r="A44" s="30" t="s">
        <v>52</v>
      </c>
      <c r="B44" s="31">
        <v>39448</v>
      </c>
      <c r="C44" s="31">
        <v>39814</v>
      </c>
      <c r="D44" s="31" t="str">
        <f>'[1]ЗВР-cbr'!A4</f>
        <v>18.09.2009</v>
      </c>
      <c r="E44" s="31" t="str">
        <f>'[1]ЗВР-cbr'!A3</f>
        <v>25.09.2009</v>
      </c>
      <c r="F44" s="31" t="str">
        <f>'[1]ЗВР-cbr'!A2</f>
        <v>02.10.2009</v>
      </c>
      <c r="G44" s="32"/>
      <c r="H44" s="32"/>
      <c r="I44" s="32"/>
      <c r="J44" s="32"/>
    </row>
    <row r="45" spans="1:10" ht="37.5">
      <c r="A45" s="14" t="s">
        <v>53</v>
      </c>
      <c r="B45" s="26">
        <v>480.2</v>
      </c>
      <c r="C45" s="26">
        <v>426</v>
      </c>
      <c r="D45" s="26" t="str">
        <f>'[1]ЗВР-cbr'!B4</f>
        <v>411,7</v>
      </c>
      <c r="E45" s="26" t="str">
        <f>'[1]ЗВР-cbr'!B3</f>
        <v>412,7</v>
      </c>
      <c r="F45" s="26" t="str">
        <f>'[1]ЗВР-cbr'!B2</f>
        <v>411,5</v>
      </c>
      <c r="G45" s="16">
        <f>IF(ISERROR(F45/E45-1),"н/д",F45/E45-1)</f>
        <v>-0.002907681124303285</v>
      </c>
      <c r="H45" s="16">
        <f>IF(ISERROR(F45/D45-1),"н/д",F45/D45-1)</f>
        <v>-0.0004857906242409227</v>
      </c>
      <c r="I45" s="16">
        <f>IF(ISERROR(F45/C45-1),"н/д",F45/C45-1)</f>
        <v>-0.034037558685446</v>
      </c>
      <c r="J45" s="16">
        <f>IF(ISERROR(F45/B45-1),"н/д",F45/B45-1)</f>
        <v>-0.1430653894210745</v>
      </c>
    </row>
    <row r="46" spans="1:10" ht="18.75">
      <c r="A46" s="33"/>
      <c r="B46" s="31">
        <v>39448</v>
      </c>
      <c r="C46" s="31">
        <v>39814</v>
      </c>
      <c r="D46" s="31">
        <v>40077</v>
      </c>
      <c r="E46" s="31">
        <v>40084</v>
      </c>
      <c r="F46" s="31">
        <v>40091</v>
      </c>
      <c r="G46" s="32"/>
      <c r="H46" s="32"/>
      <c r="I46" s="32"/>
      <c r="J46" s="32"/>
    </row>
    <row r="47" spans="1:10" ht="18.75">
      <c r="A47" s="14" t="s">
        <v>54</v>
      </c>
      <c r="B47" s="26">
        <v>11.9</v>
      </c>
      <c r="C47" s="26">
        <v>13.3</v>
      </c>
      <c r="D47" s="26">
        <v>8.1</v>
      </c>
      <c r="E47" s="34">
        <v>8.1</v>
      </c>
      <c r="F47" s="34">
        <v>8.1</v>
      </c>
      <c r="G47" s="27"/>
      <c r="H47" s="26"/>
      <c r="I47" s="26"/>
      <c r="J47" s="26"/>
    </row>
    <row r="48" spans="1:10" ht="18.75">
      <c r="A48" s="30" t="s">
        <v>55</v>
      </c>
      <c r="B48" s="31">
        <v>39448</v>
      </c>
      <c r="C48" s="31">
        <v>39814</v>
      </c>
      <c r="D48" s="31">
        <v>39995</v>
      </c>
      <c r="E48" s="31">
        <v>40026</v>
      </c>
      <c r="F48" s="31">
        <v>40057</v>
      </c>
      <c r="G48" s="35"/>
      <c r="H48" s="32"/>
      <c r="I48" s="36"/>
      <c r="J48" s="36"/>
    </row>
    <row r="49" spans="1:10" ht="18.75">
      <c r="A49" s="14" t="s">
        <v>56</v>
      </c>
      <c r="B49" s="26">
        <v>13272.1</v>
      </c>
      <c r="C49" s="26">
        <v>13493.2</v>
      </c>
      <c r="D49" s="26">
        <v>13161</v>
      </c>
      <c r="E49" s="26">
        <v>13121</v>
      </c>
      <c r="F49" s="26">
        <v>13305</v>
      </c>
      <c r="G49" s="16">
        <f>IF(ISERROR(F49/E49-1),"н/д",F49/E49-1)</f>
        <v>0.014023321393186405</v>
      </c>
      <c r="H49" s="16"/>
      <c r="I49" s="16">
        <f>IF(ISERROR(F49/C49-1),"н/д",F49/C49-1)</f>
        <v>-0.013947766282275564</v>
      </c>
      <c r="J49" s="16">
        <f>IF(ISERROR(F49/B49-1),"н/д",F49/B49-1)</f>
        <v>0.0024788842760377072</v>
      </c>
    </row>
    <row r="50" spans="1:10" ht="75">
      <c r="A50" s="14" t="s">
        <v>57</v>
      </c>
      <c r="B50" s="26">
        <v>106.3</v>
      </c>
      <c r="C50" s="26">
        <v>102.1</v>
      </c>
      <c r="D50" s="26">
        <v>87.9</v>
      </c>
      <c r="E50" s="26">
        <v>89.2</v>
      </c>
      <c r="F50" s="26">
        <v>87.4</v>
      </c>
      <c r="G50" s="26"/>
      <c r="H50" s="26"/>
      <c r="I50" s="26"/>
      <c r="J50" s="26"/>
    </row>
    <row r="51" spans="1:10" ht="18.75">
      <c r="A51" s="30" t="s">
        <v>58</v>
      </c>
      <c r="B51" s="31">
        <v>39448</v>
      </c>
      <c r="C51" s="31">
        <v>39814</v>
      </c>
      <c r="D51" s="31"/>
      <c r="E51" s="37">
        <v>39995</v>
      </c>
      <c r="F51" s="37">
        <v>40087</v>
      </c>
      <c r="G51" s="35"/>
      <c r="H51" s="32"/>
      <c r="I51" s="32"/>
      <c r="J51" s="32"/>
    </row>
    <row r="52" spans="1:10" ht="18.75">
      <c r="A52" s="14" t="s">
        <v>59</v>
      </c>
      <c r="B52" s="26">
        <v>465.4</v>
      </c>
      <c r="C52" s="26">
        <v>480.5</v>
      </c>
      <c r="D52" s="26"/>
      <c r="E52" s="26">
        <v>475.6</v>
      </c>
      <c r="F52" s="26">
        <v>487.4</v>
      </c>
      <c r="G52" s="16"/>
      <c r="H52" s="16"/>
      <c r="I52" s="16">
        <f>IF(ISERROR(F52/C52-1),"н/д",F52/C52-1)</f>
        <v>0.01436004162330895</v>
      </c>
      <c r="J52" s="16">
        <f>IF(ISERROR(F52/B52-1),"н/д",F52/B52-1)</f>
        <v>0.047271164589600456</v>
      </c>
    </row>
    <row r="53" spans="1:10" ht="37.5">
      <c r="A53" s="14" t="s">
        <v>60</v>
      </c>
      <c r="B53" s="26">
        <v>419</v>
      </c>
      <c r="C53" s="26">
        <v>450.7</v>
      </c>
      <c r="D53" s="26"/>
      <c r="E53" s="26">
        <v>436.8</v>
      </c>
      <c r="F53" s="26">
        <v>457.8</v>
      </c>
      <c r="G53" s="16"/>
      <c r="H53" s="16"/>
      <c r="I53" s="16">
        <f>IF(ISERROR(F53/C53-1),"н/д",F53/C53-1)</f>
        <v>0.015753272686931385</v>
      </c>
      <c r="J53" s="16">
        <f>IF(ISERROR(F53/B53-1),"н/д",F53/B53-1)</f>
        <v>0.09260143198090698</v>
      </c>
    </row>
    <row r="54" spans="1:10" ht="37.5">
      <c r="A54" s="14" t="s">
        <v>61</v>
      </c>
      <c r="B54" s="26">
        <v>77.12</v>
      </c>
      <c r="C54" s="26">
        <v>102.4</v>
      </c>
      <c r="D54" s="14"/>
      <c r="E54" s="34">
        <v>17.2</v>
      </c>
      <c r="F54" s="34">
        <v>46.1</v>
      </c>
      <c r="G54" s="16"/>
      <c r="H54" s="16"/>
      <c r="I54" s="16">
        <f>IF(ISERROR(F54/C54-1),"н/д",F54/C54-1)</f>
        <v>-0.5498046875</v>
      </c>
      <c r="J54" s="16">
        <f>IF(ISERROR(F54/B54-1),"н/д",F54/B54-1)</f>
        <v>-0.40223029045643155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38" t="s">
        <v>63</v>
      </c>
      <c r="C56" s="38" t="s">
        <v>64</v>
      </c>
      <c r="D56" s="39">
        <v>39661</v>
      </c>
      <c r="E56" s="39">
        <v>39995</v>
      </c>
      <c r="F56" s="39">
        <v>40026</v>
      </c>
      <c r="G56" s="40" t="s">
        <v>65</v>
      </c>
      <c r="H56" s="5" t="s">
        <v>66</v>
      </c>
      <c r="I56" s="5" t="s">
        <v>67</v>
      </c>
      <c r="J56" s="41"/>
    </row>
    <row r="57" spans="1:10" ht="37.5">
      <c r="A57" s="14" t="s">
        <v>68</v>
      </c>
      <c r="B57" s="15">
        <v>5677.42</v>
      </c>
      <c r="C57" s="15">
        <v>3801.19</v>
      </c>
      <c r="D57" s="15">
        <v>1308.48</v>
      </c>
      <c r="E57" s="15">
        <v>527.8</v>
      </c>
      <c r="F57" s="15">
        <v>632.8</v>
      </c>
      <c r="G57" s="16">
        <f>IF(ISERROR(F57/E57-1),"н/д",F57/E57-1)</f>
        <v>0.19893899204244025</v>
      </c>
      <c r="H57" s="16">
        <f>IF(ISERROR(F57/D57-1),"н/д",F57/D57-1)</f>
        <v>-0.5163854243091222</v>
      </c>
      <c r="I57" s="16">
        <f>IF(ISERROR(C57/B57-1),"н/д",C57/B57-1)</f>
        <v>-0.33047229199178496</v>
      </c>
      <c r="J57" s="41"/>
    </row>
    <row r="58" spans="1:10" ht="37.5">
      <c r="A58" s="14" t="s">
        <v>69</v>
      </c>
      <c r="B58" s="15">
        <v>3596.82</v>
      </c>
      <c r="C58" s="15">
        <v>4725.01</v>
      </c>
      <c r="D58" s="15">
        <v>558.97</v>
      </c>
      <c r="E58" s="15">
        <v>770.7</v>
      </c>
      <c r="F58" s="15">
        <v>803.1</v>
      </c>
      <c r="G58" s="16">
        <f>IF(ISERROR(F58/E58-1),"н/д",F58/E58-1)</f>
        <v>0.042039704165044656</v>
      </c>
      <c r="H58" s="16">
        <f>IF(ISERROR(F58/D58-1),"н/д",F58/D58-1)</f>
        <v>0.43674973612179535</v>
      </c>
      <c r="I58" s="16">
        <f>IF(ISERROR(C58/B58-1),"н/д",C58/B58-1)</f>
        <v>0.31366318025366846</v>
      </c>
      <c r="J58" s="41"/>
    </row>
    <row r="59" spans="1:10" ht="18.75">
      <c r="A59" s="14" t="s">
        <v>70</v>
      </c>
      <c r="B59" s="15">
        <f>B57-B58</f>
        <v>2080.6</v>
      </c>
      <c r="C59" s="15">
        <f>C57-C58</f>
        <v>-923.8200000000002</v>
      </c>
      <c r="D59" s="15">
        <f>D57-D58</f>
        <v>749.51</v>
      </c>
      <c r="E59" s="15">
        <f>E57-E58</f>
        <v>-242.9000000000001</v>
      </c>
      <c r="F59" s="15">
        <f>F57-F58</f>
        <v>-170.30000000000007</v>
      </c>
      <c r="G59" s="16"/>
      <c r="H59" s="16"/>
      <c r="I59" s="16"/>
      <c r="J59" s="41"/>
    </row>
    <row r="60" spans="1:10" ht="37.5">
      <c r="A60" s="5" t="s">
        <v>2</v>
      </c>
      <c r="B60" s="38" t="s">
        <v>71</v>
      </c>
      <c r="C60" s="38" t="s">
        <v>72</v>
      </c>
      <c r="D60" s="42">
        <v>39661</v>
      </c>
      <c r="E60" s="42">
        <v>39995</v>
      </c>
      <c r="F60" s="42">
        <v>40026</v>
      </c>
      <c r="G60" s="40" t="s">
        <v>65</v>
      </c>
      <c r="H60" s="5" t="s">
        <v>66</v>
      </c>
      <c r="I60" s="43"/>
      <c r="J60" s="44"/>
    </row>
    <row r="61" spans="1:10" ht="18.75">
      <c r="A61" s="14" t="s">
        <v>73</v>
      </c>
      <c r="B61" s="26">
        <v>371</v>
      </c>
      <c r="C61" s="26">
        <v>237.3</v>
      </c>
      <c r="D61" s="45">
        <v>45.7</v>
      </c>
      <c r="E61" s="45">
        <v>26.3</v>
      </c>
      <c r="F61" s="45">
        <v>28.7</v>
      </c>
      <c r="G61" s="16">
        <f>IF(ISERROR(F61/E61-1),"н/д",F61/E61-1)</f>
        <v>0.09125475285171092</v>
      </c>
      <c r="H61" s="16">
        <f>IF(ISERROR(F61/D61-1),"н/д",F61/D61-1)</f>
        <v>-0.3719912472647703</v>
      </c>
      <c r="I61" s="43"/>
      <c r="J61" s="44"/>
    </row>
    <row r="62" spans="1:10" ht="18.75">
      <c r="A62" s="14" t="s">
        <v>74</v>
      </c>
      <c r="B62" s="26">
        <v>202</v>
      </c>
      <c r="C62" s="26">
        <v>176.6</v>
      </c>
      <c r="D62" s="45">
        <v>27.1</v>
      </c>
      <c r="E62" s="45">
        <v>16.1</v>
      </c>
      <c r="F62" s="45">
        <v>15.6</v>
      </c>
      <c r="G62" s="16">
        <f>IF(ISERROR(F62/E62-1),"н/д",F62/E62-1)</f>
        <v>-0.03105590062111807</v>
      </c>
      <c r="H62" s="16">
        <f>IF(ISERROR(F62/D62-1),"н/д",F62/D62-1)</f>
        <v>-0.42435424354243545</v>
      </c>
      <c r="I62" s="43"/>
      <c r="J62" s="44"/>
    </row>
    <row r="63" spans="1:10" ht="37.5">
      <c r="A63" s="14" t="s">
        <v>75</v>
      </c>
      <c r="B63" s="45">
        <f>B61-B62</f>
        <v>169</v>
      </c>
      <c r="C63" s="45">
        <f>C61-C62</f>
        <v>60.70000000000002</v>
      </c>
      <c r="D63" s="45">
        <f>D61-D62</f>
        <v>18.6</v>
      </c>
      <c r="E63" s="45">
        <f>E61-E62</f>
        <v>10.2</v>
      </c>
      <c r="F63" s="45">
        <f>F61-F62</f>
        <v>13.1</v>
      </c>
      <c r="G63" s="16">
        <f>IF(ISERROR(F63/E63-1),"н/д",F63/E63-1)</f>
        <v>0.2843137254901962</v>
      </c>
      <c r="H63" s="16">
        <f>IF(ISERROR(F63/D63-1),"н/д",F63/D63-1)</f>
        <v>-0.29569892473118287</v>
      </c>
      <c r="I63" s="32"/>
      <c r="J63" s="44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2009-10-13T09:09:59Z</cp:lastPrinted>
  <dcterms:created xsi:type="dcterms:W3CDTF">2009-10-13T09:09:20Z</dcterms:created>
  <dcterms:modified xsi:type="dcterms:W3CDTF">2009-10-13T09:10:47Z</dcterms:modified>
  <cp:category/>
  <cp:version/>
  <cp:contentType/>
  <cp:contentStatus/>
</cp:coreProperties>
</file>