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<sst xmlns="http://schemas.openxmlformats.org/spreadsheetml/2006/main" count="81" uniqueCount="76">
  <si>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</si>
  <si>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</si>
  <si>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</si>
  <si>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</si>
  <si>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</si>
  <si>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</si>
  <si>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</si>
  <si>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</si>
  <si>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</si>
  <si>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</si>
  <si>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</si>
  <si>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</si>
  <si>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</si>
  <si>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</si>
  <si>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</si>
  <si>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</si>
  <si>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</si>
  <si>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</si>
  <si>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</si>
  <si>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</si>
  <si>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</si>
  <si>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</si>
  <si>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</si>
  <si>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</si>
  <si>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</si>
  <si>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</si>
  <si>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</si>
  <si>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</si>
  <si>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</si>
  <si>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</si>
  <si>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</si>
  <si>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</si>
  <si>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</si>
  <si>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</si>
  <si>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</si>
  <si>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</si>
  <si>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</si>
  <si>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</si>
  <si>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</si>
  <si>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</si>
  <si>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</si>
  <si>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</si>
  <si>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</si>
  <si>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</si>
  <si>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</si>
  <si>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</si>
  <si>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</si>
  <si>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</si>
  <si>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</si>
  <si>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</si>
  <si>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</si>
  <si>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</si>
  <si>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</si>
  <si>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</si>
  <si>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</si>
  <si>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</si>
  <si>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</si>
  <si>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</si>
  <si>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</si>
  <si>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</si>
  <si>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</si>
  <si>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</si>
  <si>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</si>
  <si>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</si>
  <si>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</si>
  <si>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</si>
  <si>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</si>
  <si>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</si>
  <si>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</si>
  <si>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</si>
  <si>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</si>
  <si>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Янв.-Сент., 08</t>
  </si>
  <si>
    <t>Янв.-Сент., 09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</si>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</sst>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10060</v>
          </cell>
          <cell r="S10">
            <v>10076.56</v>
          </cell>
        </row>
        <row r="41">
          <cell r="L41">
            <v>1021</v>
          </cell>
          <cell r="S41">
            <v>1013.27</v>
          </cell>
        </row>
        <row r="49">
          <cell r="L49">
            <v>7696</v>
          </cell>
          <cell r="S49">
            <v>7596.6</v>
          </cell>
        </row>
        <row r="77">
          <cell r="L77">
            <v>2500</v>
          </cell>
          <cell r="S77">
            <v>2471.9900000000002</v>
          </cell>
        </row>
        <row r="96">
          <cell r="L96">
            <v>606</v>
          </cell>
          <cell r="S96">
            <v>589.89</v>
          </cell>
        </row>
      </sheetData>
      <sheetData sheetId="1">
        <row r="27">
          <cell r="Q27">
            <v>5154.150000000001</v>
          </cell>
          <cell r="S27">
            <v>5219</v>
          </cell>
        </row>
        <row r="36">
          <cell r="Q36">
            <v>5714.31</v>
          </cell>
          <cell r="S36">
            <v>5785</v>
          </cell>
        </row>
        <row r="47">
          <cell r="Q47">
            <v>3801.3900000000003</v>
          </cell>
          <cell r="S47">
            <v>3847</v>
          </cell>
        </row>
      </sheetData>
      <sheetData sheetId="2">
        <row r="2">
          <cell r="Q2">
            <v>9885.8</v>
          </cell>
          <cell r="S2">
            <v>9871</v>
          </cell>
        </row>
        <row r="8">
          <cell r="Q8">
            <v>1076.19</v>
          </cell>
          <cell r="S8">
            <v>1073</v>
          </cell>
        </row>
        <row r="18">
          <cell r="Q18">
            <v>2139.14</v>
          </cell>
          <cell r="S18">
            <v>2140</v>
          </cell>
        </row>
        <row r="69">
          <cell r="Q69">
            <v>64071.009999999995</v>
          </cell>
          <cell r="S69">
            <v>64646</v>
          </cell>
        </row>
      </sheetData>
      <sheetData sheetId="3">
        <row r="55">
          <cell r="B55">
            <v>17221.09</v>
          </cell>
          <cell r="I55">
            <v>17026.67</v>
          </cell>
        </row>
        <row r="56">
          <cell r="B56">
            <v>1441.97</v>
          </cell>
          <cell r="I56">
            <v>1400.02</v>
          </cell>
        </row>
        <row r="57">
          <cell r="B57">
            <v>1361.96</v>
          </cell>
          <cell r="I57">
            <v>1320.7</v>
          </cell>
        </row>
        <row r="61">
          <cell r="B61">
            <v>73.6391</v>
          </cell>
          <cell r="I61">
            <v>72.99</v>
          </cell>
        </row>
        <row r="62">
          <cell r="B62">
            <v>1919.75</v>
          </cell>
          <cell r="I62">
            <v>1907</v>
          </cell>
        </row>
        <row r="63">
          <cell r="B63">
            <v>6261.12</v>
          </cell>
          <cell r="I63">
            <v>6160.81</v>
          </cell>
        </row>
        <row r="64">
          <cell r="B64">
            <v>18488</v>
          </cell>
          <cell r="I64">
            <v>18155</v>
          </cell>
        </row>
      </sheetData>
      <sheetData sheetId="4">
        <row r="18">
          <cell r="M18">
            <v>29.5043</v>
          </cell>
          <cell r="O18">
            <v>29.5945634184262</v>
          </cell>
        </row>
        <row r="21">
          <cell r="M21">
            <v>43.6133</v>
          </cell>
          <cell r="O21">
            <v>43.506708564018155</v>
          </cell>
        </row>
      </sheetData>
      <sheetData sheetId="5">
        <row r="2">
          <cell r="A2">
            <v>40088</v>
          </cell>
          <cell r="B2">
            <v>411.5</v>
          </cell>
        </row>
        <row r="3">
          <cell r="A3">
            <v>40081</v>
          </cell>
          <cell r="B3">
            <v>412.7</v>
          </cell>
        </row>
        <row r="4">
          <cell r="A4">
            <v>40074</v>
          </cell>
          <cell r="B4">
            <v>411.7</v>
          </cell>
        </row>
      </sheetData>
      <sheetData sheetId="7">
        <row r="8">
          <cell r="AA8">
            <v>12.26</v>
          </cell>
          <cell r="AB8">
            <v>12.22</v>
          </cell>
          <cell r="AE8">
            <v>9.25</v>
          </cell>
          <cell r="AF8">
            <v>9.19</v>
          </cell>
        </row>
      </sheetData>
      <sheetData sheetId="9">
        <row r="4">
          <cell r="F4">
            <v>518.4</v>
          </cell>
          <cell r="G4">
            <v>379.3</v>
          </cell>
        </row>
        <row r="5">
          <cell r="F5">
            <v>482.4</v>
          </cell>
          <cell r="G5">
            <v>347.5</v>
          </cell>
        </row>
      </sheetData>
      <sheetData sheetId="11">
        <row r="7">
          <cell r="G7" t="str">
            <v>74,880</v>
          </cell>
          <cell r="J7">
            <v>74.14999999999999</v>
          </cell>
        </row>
        <row r="12">
          <cell r="L12">
            <v>5605.6694785</v>
          </cell>
          <cell r="M12">
            <v>5581.10714875</v>
          </cell>
        </row>
        <row r="14">
          <cell r="G14" t="str">
            <v>383,750</v>
          </cell>
          <cell r="J14">
            <v>381.75</v>
          </cell>
        </row>
        <row r="15">
          <cell r="G15" t="str">
            <v>66,210</v>
          </cell>
          <cell r="J15">
            <v>65.88</v>
          </cell>
        </row>
        <row r="23">
          <cell r="G23" t="str">
            <v>23,150</v>
          </cell>
          <cell r="J23">
            <v>22.79</v>
          </cell>
        </row>
        <row r="32">
          <cell r="G32" t="str">
            <v>1069,700</v>
          </cell>
          <cell r="J32">
            <v>1065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H2" sqref="H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40100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39448</v>
      </c>
      <c r="C4" s="9">
        <v>39814</v>
      </c>
      <c r="D4" s="9">
        <v>40087</v>
      </c>
      <c r="E4" s="9">
        <f>IF(J3=2,F4-3,F4-1)</f>
        <v>40099</v>
      </c>
      <c r="F4" s="9">
        <f ca="1">TODAY()</f>
        <v>40100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1267</v>
      </c>
      <c r="E6" s="15">
        <f>'[1]инд-обновл'!I56</f>
        <v>1400.02</v>
      </c>
      <c r="F6" s="15">
        <f>'[1]инд-обновл'!B56</f>
        <v>1441.97</v>
      </c>
      <c r="G6" s="16">
        <f>IF(ISERROR(F6/E6-1),"н/д",F6/E6-1)</f>
        <v>0.029963857659176307</v>
      </c>
      <c r="H6" s="16">
        <f>IF(ISERROR(F6/D6-1),"н/д",F6/D6-1)</f>
        <v>0.13809786898184684</v>
      </c>
      <c r="I6" s="16">
        <f>IF(ISERROR(F6/C6-1),"н/д",F6/C6-1)</f>
        <v>1.2730024117656331</v>
      </c>
      <c r="J6" s="16">
        <f>IF(ISERROR(F6/B6-1),"н/д",F6/B6-1)</f>
        <v>-0.37444905254390226</v>
      </c>
    </row>
    <row r="7" spans="1:10" ht="18.75">
      <c r="A7" s="14" t="s">
        <v>16</v>
      </c>
      <c r="B7" s="15">
        <v>1914.76</v>
      </c>
      <c r="C7" s="15">
        <v>639.82</v>
      </c>
      <c r="D7" s="15">
        <v>1211</v>
      </c>
      <c r="E7" s="15">
        <f>'[1]инд-обновл'!I57</f>
        <v>1320.7</v>
      </c>
      <c r="F7" s="15">
        <f>'[1]инд-обновл'!B57</f>
        <v>1361.96</v>
      </c>
      <c r="G7" s="16">
        <f>IF(ISERROR(F7/E7-1),"н/д",F7/E7-1)</f>
        <v>0.031241008556068817</v>
      </c>
      <c r="H7" s="16">
        <f>IF(ISERROR(F7/D7-1),"н/д",F7/D7-1)</f>
        <v>0.12465730800990915</v>
      </c>
      <c r="I7" s="16">
        <f>IF(ISERROR(F7/C7-1),"н/д",F7/C7-1)</f>
        <v>1.128661185958551</v>
      </c>
      <c r="J7" s="16">
        <f>IF(ISERROR(F7/B7-1),"н/д",F7/B7-1)</f>
        <v>-0.2887045896091416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9712</v>
      </c>
      <c r="E9" s="19">
        <f>'[1]СевАм-индексы'!Q2</f>
        <v>9885.8</v>
      </c>
      <c r="F9" s="15">
        <f>'[1]СевАм-индексы'!S2</f>
        <v>9871</v>
      </c>
      <c r="G9" s="16">
        <f aca="true" t="shared" si="0" ref="G9:G15">IF(ISERROR(F9/E9-1),"н/д",F9/E9-1)</f>
        <v>-0.001497096845980983</v>
      </c>
      <c r="H9" s="16">
        <f aca="true" t="shared" si="1" ref="H9:H15">IF(ISERROR(F9/D9-1),"н/д",F9/D9-1)</f>
        <v>0.01637149917627667</v>
      </c>
      <c r="I9" s="16">
        <f aca="true" t="shared" si="2" ref="I9:I15">IF(ISERROR(F9/C9-1),"н/д",F9/C9-1)</f>
        <v>0.09256654074461879</v>
      </c>
      <c r="J9" s="16">
        <f aca="true" t="shared" si="3" ref="J9:J15">IF(ISERROR(F9/B9-1),"н/д",F9/B9-1)</f>
        <v>-0.24325128258596307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2122</v>
      </c>
      <c r="E10" s="15">
        <f>'[1]СевАм-индексы'!Q18</f>
        <v>2139.14</v>
      </c>
      <c r="F10" s="15">
        <f>'[1]СевАм-индексы'!S18</f>
        <v>2140</v>
      </c>
      <c r="G10" s="16">
        <f t="shared" si="0"/>
        <v>0.00040203072262690043</v>
      </c>
      <c r="H10" s="16">
        <f t="shared" si="1"/>
        <v>0.008482563619227168</v>
      </c>
      <c r="I10" s="16">
        <f t="shared" si="2"/>
        <v>0.31110580133683774</v>
      </c>
      <c r="J10" s="16">
        <f t="shared" si="3"/>
        <v>-0.17995095033721642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1057</v>
      </c>
      <c r="E11" s="15">
        <f>'[1]СевАм-индексы'!Q8</f>
        <v>1076.19</v>
      </c>
      <c r="F11" s="15">
        <f>'[1]СевАм-индексы'!S8</f>
        <v>1073</v>
      </c>
      <c r="G11" s="16">
        <f t="shared" si="0"/>
        <v>-0.0029641606036109325</v>
      </c>
      <c r="H11" s="16">
        <f t="shared" si="1"/>
        <v>0.015137180700094621</v>
      </c>
      <c r="I11" s="16">
        <f t="shared" si="2"/>
        <v>0.1515346640910067</v>
      </c>
      <c r="J11" s="16">
        <f t="shared" si="3"/>
        <v>-0.2585477763343377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3721</v>
      </c>
      <c r="E12" s="15">
        <f>'[1]евр-индексы'!Q47</f>
        <v>3801.3900000000003</v>
      </c>
      <c r="F12" s="15">
        <f>'[1]евр-индексы'!S47</f>
        <v>3847</v>
      </c>
      <c r="G12" s="16">
        <f t="shared" si="0"/>
        <v>0.011998242748047394</v>
      </c>
      <c r="H12" s="16">
        <f t="shared" si="1"/>
        <v>0.03386186509002953</v>
      </c>
      <c r="I12" s="16">
        <f t="shared" si="2"/>
        <v>0.14846448477321772</v>
      </c>
      <c r="J12" s="16">
        <f t="shared" si="3"/>
        <v>-0.3068593358678222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5555</v>
      </c>
      <c r="E13" s="15">
        <f>'[1]евр-индексы'!Q36</f>
        <v>5714.31</v>
      </c>
      <c r="F13" s="15">
        <f>'[1]евр-индексы'!S36</f>
        <v>5785</v>
      </c>
      <c r="G13" s="16">
        <f t="shared" si="0"/>
        <v>0.012370697424535892</v>
      </c>
      <c r="H13" s="16">
        <f t="shared" si="1"/>
        <v>0.0414041404140415</v>
      </c>
      <c r="I13" s="16">
        <f t="shared" si="2"/>
        <v>0.16326534715980268</v>
      </c>
      <c r="J13" s="16">
        <f t="shared" si="3"/>
        <v>-0.2722446566277944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5048</v>
      </c>
      <c r="E14" s="15">
        <f>'[1]евр-индексы'!Q27</f>
        <v>5154.150000000001</v>
      </c>
      <c r="F14" s="15">
        <f>'[1]евр-индексы'!S27</f>
        <v>5219</v>
      </c>
      <c r="G14" s="16">
        <f t="shared" si="0"/>
        <v>0.012582094040724412</v>
      </c>
      <c r="H14" s="16">
        <f t="shared" si="1"/>
        <v>0.03387480190174319</v>
      </c>
      <c r="I14" s="16">
        <f t="shared" si="2"/>
        <v>0.1440684468158333</v>
      </c>
      <c r="J14" s="16">
        <f t="shared" si="3"/>
        <v>-0.18665357582558006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9979</v>
      </c>
      <c r="E15" s="15">
        <f>'[1]азия-индексы'!S10</f>
        <v>10076.56</v>
      </c>
      <c r="F15" s="15">
        <f>'[1]азия-индексы'!L10</f>
        <v>10060</v>
      </c>
      <c r="G15" s="16">
        <f t="shared" si="0"/>
        <v>-0.0016434179918543013</v>
      </c>
      <c r="H15" s="16">
        <f t="shared" si="1"/>
        <v>0.008117045796171896</v>
      </c>
      <c r="I15" s="16">
        <f t="shared" si="2"/>
        <v>0.1124479162059111</v>
      </c>
      <c r="J15" s="16">
        <f t="shared" si="3"/>
        <v>-0.3152456539199804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7545</v>
      </c>
      <c r="E17" s="15">
        <f>'[1]азия-индексы'!S49</f>
        <v>7596.6</v>
      </c>
      <c r="F17" s="15">
        <f>'[1]азия-индексы'!L49</f>
        <v>7696</v>
      </c>
      <c r="G17" s="16">
        <f aca="true" t="shared" si="4" ref="G17:G22">IF(ISERROR(F17/E17-1),"н/д",F17/E17-1)</f>
        <v>0.013084801095226695</v>
      </c>
      <c r="H17" s="16">
        <f aca="true" t="shared" si="5" ref="H17:H22">IF(ISERROR(F17/D17-1),"н/д",F17/D17-1)</f>
        <v>0.020013253810470477</v>
      </c>
      <c r="I17" s="16">
        <f aca="true" t="shared" si="6" ref="I17:I22">IF(ISERROR(F17/C17-1),"н/д",F17/C17-1)</f>
        <v>0.6380358043636967</v>
      </c>
      <c r="J17" s="16">
        <f aca="true" t="shared" si="7" ref="J17:J22">IF(ISERROR(F17/B17-1),"н/д",F17/B17-1)</f>
        <v>-0.07534452307433537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569</v>
      </c>
      <c r="E18" s="15">
        <f>'[1]азия-индексы'!S96</f>
        <v>589.89</v>
      </c>
      <c r="F18" s="15">
        <f>'[1]азия-индексы'!L96</f>
        <v>606</v>
      </c>
      <c r="G18" s="16">
        <f t="shared" si="4"/>
        <v>0.027310176473579917</v>
      </c>
      <c r="H18" s="16">
        <f t="shared" si="5"/>
        <v>0.06502636203866441</v>
      </c>
      <c r="I18" s="16">
        <f t="shared" si="6"/>
        <v>0.9340014042254421</v>
      </c>
      <c r="J18" s="16">
        <f t="shared" si="7"/>
        <v>-0.34209097817826517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17127</v>
      </c>
      <c r="E19" s="15">
        <f>'[1]инд-обновл'!I55</f>
        <v>17026.67</v>
      </c>
      <c r="F19" s="15">
        <f>'[1]инд-обновл'!B55</f>
        <v>17221.09</v>
      </c>
      <c r="G19" s="16">
        <f t="shared" si="4"/>
        <v>0.01141855688751825</v>
      </c>
      <c r="H19" s="16">
        <f t="shared" si="5"/>
        <v>0.005493664973433843</v>
      </c>
      <c r="I19" s="16">
        <f t="shared" si="6"/>
        <v>0.7388963049277728</v>
      </c>
      <c r="J19" s="16">
        <f t="shared" si="7"/>
        <v>-0.15169969508440595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2478</v>
      </c>
      <c r="E20" s="15">
        <f>'[1]азия-индексы'!S77</f>
        <v>2471.9900000000002</v>
      </c>
      <c r="F20" s="15">
        <f>'[1]азия-индексы'!L77</f>
        <v>2500</v>
      </c>
      <c r="G20" s="16">
        <f t="shared" si="4"/>
        <v>0.011330951986051607</v>
      </c>
      <c r="H20" s="16">
        <f t="shared" si="5"/>
        <v>0.008878127522195411</v>
      </c>
      <c r="I20" s="16">
        <f t="shared" si="6"/>
        <v>0.7393264493111571</v>
      </c>
      <c r="J20" s="16">
        <f t="shared" si="7"/>
        <v>-0.08475196778326921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937</v>
      </c>
      <c r="E21" s="15">
        <f>'[1]азия-индексы'!S41</f>
        <v>1013.27</v>
      </c>
      <c r="F21" s="15">
        <f>'[1]азия-индексы'!L41</f>
        <v>1021</v>
      </c>
      <c r="G21" s="16">
        <f t="shared" si="4"/>
        <v>0.0076287662715761595</v>
      </c>
      <c r="H21" s="16">
        <f t="shared" si="5"/>
        <v>0.08964781216648876</v>
      </c>
      <c r="I21" s="16">
        <f t="shared" si="6"/>
        <v>0.7876684146480255</v>
      </c>
      <c r="J21" s="16">
        <f t="shared" si="7"/>
        <v>-0.3065743004618311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61518</v>
      </c>
      <c r="E22" s="15">
        <f>'[1]СевАм-индексы'!Q69</f>
        <v>64071.009999999995</v>
      </c>
      <c r="F22" s="15">
        <f>'[1]СевАм-индексы'!S69</f>
        <v>64646</v>
      </c>
      <c r="G22" s="16">
        <f t="shared" si="4"/>
        <v>0.008974261526390803</v>
      </c>
      <c r="H22" s="16">
        <f t="shared" si="5"/>
        <v>0.05084690659644342</v>
      </c>
      <c r="I22" s="16">
        <f t="shared" si="6"/>
        <v>0.6063512573302852</v>
      </c>
      <c r="J22" s="16">
        <f t="shared" si="7"/>
        <v>0.036985040505072675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69.19</v>
      </c>
      <c r="E24" s="21">
        <f>'[1]инд-обновл'!I61</f>
        <v>72.99</v>
      </c>
      <c r="F24" s="21">
        <f>'[1]инд-обновл'!B61</f>
        <v>73.6391</v>
      </c>
      <c r="G24" s="16">
        <f aca="true" t="shared" si="8" ref="G24:G33">IF(ISERROR(F24/E24-1),"н/д",F24/E24-1)</f>
        <v>0.008892999040964522</v>
      </c>
      <c r="H24" s="16">
        <f aca="true" t="shared" si="9" ref="H24:H33">IF(ISERROR(F24/D24-1),"н/д",F24/D24-1)</f>
        <v>0.06430264489088011</v>
      </c>
      <c r="I24" s="16">
        <f aca="true" t="shared" si="10" ref="I24:I33">IF(ISERROR(F24/C24-1),"н/д",F24/C24-1)</f>
        <v>0.5671227920834219</v>
      </c>
      <c r="J24" s="16">
        <f aca="true" t="shared" si="11" ref="J24:J33">IF(ISERROR(F24/B24-1),"н/д",F24/B24-1)</f>
        <v>-0.2462732855680655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70.82</v>
      </c>
      <c r="E25" s="21">
        <f>'[1]сырье'!J7</f>
        <v>74.14999999999999</v>
      </c>
      <c r="F25" s="21" t="str">
        <f>'[1]сырье'!G7</f>
        <v>74,880</v>
      </c>
      <c r="G25" s="16">
        <f t="shared" si="8"/>
        <v>0.009844908968307475</v>
      </c>
      <c r="H25" s="16">
        <f t="shared" si="9"/>
        <v>0.05732843829426715</v>
      </c>
      <c r="I25" s="16">
        <f t="shared" si="10"/>
        <v>0.6158826068191625</v>
      </c>
      <c r="J25" s="16">
        <f t="shared" si="11"/>
        <v>-0.24841915085817523</v>
      </c>
    </row>
    <row r="26" spans="1:10" ht="18.75">
      <c r="A26" s="14" t="s">
        <v>35</v>
      </c>
      <c r="B26" s="21">
        <v>837.3</v>
      </c>
      <c r="C26" s="21">
        <v>877</v>
      </c>
      <c r="D26" s="21">
        <v>1000.7</v>
      </c>
      <c r="E26" s="21">
        <f>'[1]сырье'!J32</f>
        <v>1065</v>
      </c>
      <c r="F26" s="21" t="str">
        <f>'[1]сырье'!G32</f>
        <v>1069,700</v>
      </c>
      <c r="G26" s="16">
        <f t="shared" si="8"/>
        <v>0.004413145539906127</v>
      </c>
      <c r="H26" s="16">
        <f t="shared" si="9"/>
        <v>0.06895173378634945</v>
      </c>
      <c r="I26" s="16">
        <f t="shared" si="10"/>
        <v>0.21972633979475487</v>
      </c>
      <c r="J26" s="16">
        <f t="shared" si="11"/>
        <v>0.2775588200167205</v>
      </c>
    </row>
    <row r="27" spans="1:10" ht="18.75">
      <c r="A27" s="14" t="s">
        <v>36</v>
      </c>
      <c r="B27" s="21">
        <v>6665.6</v>
      </c>
      <c r="C27" s="22">
        <v>3070</v>
      </c>
      <c r="D27" s="21">
        <v>6034.04</v>
      </c>
      <c r="E27" s="21">
        <f>'[1]инд-обновл'!I63</f>
        <v>6160.81</v>
      </c>
      <c r="F27" s="21">
        <f>'[1]инд-обновл'!B63</f>
        <v>6261.12</v>
      </c>
      <c r="G27" s="16">
        <f t="shared" si="8"/>
        <v>0.01628194993840082</v>
      </c>
      <c r="H27" s="16">
        <f t="shared" si="9"/>
        <v>0.03763316119879878</v>
      </c>
      <c r="I27" s="16">
        <f t="shared" si="10"/>
        <v>1.0394527687296415</v>
      </c>
      <c r="J27" s="16">
        <f t="shared" si="11"/>
        <v>-0.06068170907345183</v>
      </c>
    </row>
    <row r="28" spans="1:10" ht="18.75">
      <c r="A28" s="14" t="s">
        <v>37</v>
      </c>
      <c r="B28" s="21">
        <v>26500</v>
      </c>
      <c r="C28" s="22">
        <v>12710</v>
      </c>
      <c r="D28" s="21">
        <v>17425</v>
      </c>
      <c r="E28" s="21">
        <f>'[1]инд-обновл'!I64</f>
        <v>18155</v>
      </c>
      <c r="F28" s="21">
        <f>'[1]инд-обновл'!B64</f>
        <v>18488</v>
      </c>
      <c r="G28" s="16">
        <f t="shared" si="8"/>
        <v>0.018342054530432472</v>
      </c>
      <c r="H28" s="16">
        <f t="shared" si="9"/>
        <v>0.061004304160688694</v>
      </c>
      <c r="I28" s="16">
        <f t="shared" si="10"/>
        <v>0.45460267505900864</v>
      </c>
      <c r="J28" s="16">
        <f t="shared" si="11"/>
        <v>-0.3023396226415095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1858</v>
      </c>
      <c r="E29" s="21">
        <f>'[1]инд-обновл'!I62</f>
        <v>1907</v>
      </c>
      <c r="F29" s="21">
        <f>'[1]инд-обновл'!B62</f>
        <v>1919.75</v>
      </c>
      <c r="G29" s="16">
        <f t="shared" si="8"/>
        <v>0.006685894074462517</v>
      </c>
      <c r="H29" s="16">
        <f t="shared" si="9"/>
        <v>0.03323466092572658</v>
      </c>
      <c r="I29" s="16">
        <f t="shared" si="10"/>
        <v>0.28411371237458205</v>
      </c>
      <c r="J29" s="16">
        <f t="shared" si="11"/>
        <v>-0.1884379623758191</v>
      </c>
    </row>
    <row r="30" spans="1:10" ht="18.75">
      <c r="A30" s="14" t="s">
        <v>39</v>
      </c>
      <c r="B30" s="21">
        <v>67</v>
      </c>
      <c r="C30" s="22">
        <v>47.81</v>
      </c>
      <c r="D30" s="21">
        <v>61.34</v>
      </c>
      <c r="E30" s="21">
        <f>'[1]сырье'!J15</f>
        <v>65.88</v>
      </c>
      <c r="F30" s="21" t="str">
        <f>'[1]сырье'!G15</f>
        <v>66,210</v>
      </c>
      <c r="G30" s="16">
        <f t="shared" si="8"/>
        <v>0.005009107468123775</v>
      </c>
      <c r="H30" s="16">
        <f t="shared" si="9"/>
        <v>0.07939354417998024</v>
      </c>
      <c r="I30" s="16">
        <f t="shared" si="10"/>
        <v>0.38485672453461595</v>
      </c>
      <c r="J30" s="16">
        <f t="shared" si="11"/>
        <v>-0.011791044776119475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24.64</v>
      </c>
      <c r="E31" s="21">
        <f>'[1]сырье'!J23</f>
        <v>22.79</v>
      </c>
      <c r="F31" s="21" t="str">
        <f>'[1]сырье'!G23</f>
        <v>23,150</v>
      </c>
      <c r="G31" s="16">
        <f t="shared" si="8"/>
        <v>0.015796401930671333</v>
      </c>
      <c r="H31" s="16">
        <f t="shared" si="9"/>
        <v>-0.06047077922077926</v>
      </c>
      <c r="I31" s="16">
        <f t="shared" si="10"/>
        <v>1.0486725663716814</v>
      </c>
      <c r="J31" s="16">
        <f t="shared" si="11"/>
        <v>1.030701754385965</v>
      </c>
    </row>
    <row r="32" spans="1:10" ht="18.75">
      <c r="A32" s="14" t="s">
        <v>41</v>
      </c>
      <c r="B32" s="21">
        <v>503.3</v>
      </c>
      <c r="C32" s="22">
        <v>392.5</v>
      </c>
      <c r="D32" s="21">
        <v>340.5</v>
      </c>
      <c r="E32" s="21">
        <f>'[1]сырье'!J14</f>
        <v>381.75</v>
      </c>
      <c r="F32" s="21" t="str">
        <f>'[1]сырье'!G14</f>
        <v>383,750</v>
      </c>
      <c r="G32" s="16">
        <f t="shared" si="8"/>
        <v>0.0052390307793057644</v>
      </c>
      <c r="H32" s="16">
        <f t="shared" si="9"/>
        <v>0.12701908957415564</v>
      </c>
      <c r="I32" s="16">
        <f t="shared" si="10"/>
        <v>-0.022292993630573243</v>
      </c>
      <c r="J32" s="16">
        <f t="shared" si="11"/>
        <v>-0.2375322869064177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5035.93</v>
      </c>
      <c r="E33" s="21">
        <f>'[1]сырье'!M12</f>
        <v>5581.10714875</v>
      </c>
      <c r="F33" s="21">
        <f>'[1]сырье'!L12</f>
        <v>5605.6694785</v>
      </c>
      <c r="G33" s="16">
        <f t="shared" si="8"/>
        <v>0.004400977995109967</v>
      </c>
      <c r="H33" s="16">
        <f t="shared" si="9"/>
        <v>0.11313490824932027</v>
      </c>
      <c r="I33" s="16">
        <f t="shared" si="10"/>
        <v>-0.1358743539486057</v>
      </c>
      <c r="J33" s="16">
        <f t="shared" si="11"/>
        <v>-0.3763231963930086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40087</v>
      </c>
      <c r="E35" s="9">
        <f>IF(J35=2,F35-3,F35-1)</f>
        <v>40099</v>
      </c>
      <c r="F35" s="24">
        <f ca="1">TODAY()</f>
        <v>40100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10</v>
      </c>
      <c r="C36" s="26">
        <v>13</v>
      </c>
      <c r="D36" s="26">
        <v>10</v>
      </c>
      <c r="E36" s="21">
        <v>10</v>
      </c>
      <c r="F36" s="21">
        <v>10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544.9</v>
      </c>
      <c r="E37" s="26">
        <f>'[1]остатки средств на кс'!F5</f>
        <v>482.4</v>
      </c>
      <c r="F37" s="26">
        <f>'[1]остатки средств на кс'!F4</f>
        <v>518.4</v>
      </c>
      <c r="G37" s="16">
        <f aca="true" t="shared" si="12" ref="G37:G43">IF(ISERROR(F37/E37-1),"н/д",F37/E37-1)</f>
        <v>0.07462686567164178</v>
      </c>
      <c r="H37" s="16">
        <f aca="true" t="shared" si="13" ref="H37:H43">IF(ISERROR(F37/D37-1),"н/д",F37/D37-1)</f>
        <v>-0.048632776656267196</v>
      </c>
      <c r="I37" s="16">
        <f aca="true" t="shared" si="14" ref="I37:I43">IF(ISERROR(F37/C37-1),"н/д",F37/C37-1)</f>
        <v>-0.4955235500194628</v>
      </c>
      <c r="J37" s="16">
        <f aca="true" t="shared" si="15" ref="J37:J43">IF(ISERROR(F37/B37-1),"н/д",F37/B37-1)</f>
        <v>-0.3537771129394167</v>
      </c>
    </row>
    <row r="38" spans="1:10" ht="37.5">
      <c r="A38" s="14" t="s">
        <v>46</v>
      </c>
      <c r="B38" s="26">
        <v>576.5</v>
      </c>
      <c r="C38" s="26">
        <v>802.7</v>
      </c>
      <c r="D38" s="26">
        <v>376.2</v>
      </c>
      <c r="E38" s="26">
        <f>'[1]остатки средств на кс'!G5</f>
        <v>347.5</v>
      </c>
      <c r="F38" s="26">
        <f>'[1]остатки средств на кс'!G4</f>
        <v>379.3</v>
      </c>
      <c r="G38" s="16">
        <f t="shared" si="12"/>
        <v>0.09151079136690643</v>
      </c>
      <c r="H38" s="16">
        <f t="shared" si="13"/>
        <v>0.008240297713981937</v>
      </c>
      <c r="I38" s="16">
        <f t="shared" si="14"/>
        <v>-0.5274697894605707</v>
      </c>
      <c r="J38" s="16">
        <f t="shared" si="15"/>
        <v>-0.34206418039895925</v>
      </c>
    </row>
    <row r="39" spans="1:10" ht="18.75">
      <c r="A39" s="14" t="s">
        <v>47</v>
      </c>
      <c r="B39" s="26">
        <v>5.5</v>
      </c>
      <c r="C39" s="26">
        <v>15.7</v>
      </c>
      <c r="D39" s="26">
        <v>9.87</v>
      </c>
      <c r="E39" s="26">
        <f>'[1]rates-cbr'!AE8</f>
        <v>9.25</v>
      </c>
      <c r="F39" s="26">
        <f>'[1]rates-cbr'!AF8</f>
        <v>9.19</v>
      </c>
      <c r="G39" s="16">
        <f t="shared" si="12"/>
        <v>-0.006486486486486531</v>
      </c>
      <c r="H39" s="16">
        <f t="shared" si="13"/>
        <v>-0.06889564336372844</v>
      </c>
      <c r="I39" s="16">
        <f t="shared" si="14"/>
        <v>-0.41464968152866244</v>
      </c>
      <c r="J39" s="16">
        <f t="shared" si="15"/>
        <v>0.6709090909090909</v>
      </c>
    </row>
    <row r="40" spans="1:10" ht="18.75">
      <c r="A40" s="14" t="s">
        <v>48</v>
      </c>
      <c r="B40" s="26">
        <v>6.78</v>
      </c>
      <c r="C40" s="26">
        <v>21.61</v>
      </c>
      <c r="D40" s="26">
        <v>12.96</v>
      </c>
      <c r="E40" s="26">
        <f>'[1]rates-cbr'!AA8</f>
        <v>12.26</v>
      </c>
      <c r="F40" s="26">
        <f>'[1]rates-cbr'!AB8</f>
        <v>12.22</v>
      </c>
      <c r="G40" s="16">
        <f t="shared" si="12"/>
        <v>-0.0032626427406198255</v>
      </c>
      <c r="H40" s="16">
        <f t="shared" si="13"/>
        <v>-0.0570987654320988</v>
      </c>
      <c r="I40" s="16">
        <f t="shared" si="14"/>
        <v>-0.4345210550670985</v>
      </c>
      <c r="J40" s="16">
        <f t="shared" si="15"/>
        <v>0.8023598820058997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0.87</v>
      </c>
      <c r="E41" s="26">
        <v>0.284</v>
      </c>
      <c r="F41" s="26">
        <v>0.284</v>
      </c>
      <c r="G41" s="16">
        <f t="shared" si="12"/>
        <v>0</v>
      </c>
      <c r="H41" s="16">
        <f t="shared" si="13"/>
        <v>-0.6735632183908047</v>
      </c>
      <c r="I41" s="16">
        <f t="shared" si="14"/>
        <v>-0.8007017543859649</v>
      </c>
      <c r="J41" s="16">
        <f t="shared" si="15"/>
        <v>-0.9396130129704444</v>
      </c>
    </row>
    <row r="42" spans="1:10" ht="18.75">
      <c r="A42" s="14" t="s">
        <v>50</v>
      </c>
      <c r="B42" s="26">
        <v>24.5</v>
      </c>
      <c r="C42" s="26">
        <v>29.39</v>
      </c>
      <c r="D42" s="26">
        <v>30.0087</v>
      </c>
      <c r="E42" s="26">
        <f>'[1]курсы валют'!O18</f>
        <v>29.5945634184262</v>
      </c>
      <c r="F42" s="26">
        <f>'[1]курсы валют'!M18</f>
        <v>29.5043</v>
      </c>
      <c r="G42" s="16">
        <f t="shared" si="12"/>
        <v>-0.003049999999999997</v>
      </c>
      <c r="H42" s="16">
        <f t="shared" si="13"/>
        <v>-0.01680845888025806</v>
      </c>
      <c r="I42" s="16">
        <f t="shared" si="14"/>
        <v>0.003889077917659023</v>
      </c>
      <c r="J42" s="16">
        <f t="shared" si="15"/>
        <v>0.20425714285714291</v>
      </c>
    </row>
    <row r="43" spans="1:10" ht="18.75">
      <c r="A43" s="14" t="s">
        <v>51</v>
      </c>
      <c r="B43" s="26">
        <v>36</v>
      </c>
      <c r="C43" s="26">
        <v>41.4275</v>
      </c>
      <c r="D43" s="26">
        <v>43.8877</v>
      </c>
      <c r="E43" s="26">
        <f>'[1]курсы валют'!O21</f>
        <v>43.506708564018155</v>
      </c>
      <c r="F43" s="26">
        <f>'[1]курсы валют'!M21</f>
        <v>43.6133</v>
      </c>
      <c r="G43" s="16">
        <f t="shared" si="12"/>
        <v>0.0024500000000000632</v>
      </c>
      <c r="H43" s="16">
        <f t="shared" si="13"/>
        <v>-0.006252321265411531</v>
      </c>
      <c r="I43" s="16">
        <f t="shared" si="14"/>
        <v>0.05276205419105673</v>
      </c>
      <c r="J43" s="16">
        <f t="shared" si="15"/>
        <v>0.21148055555555567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40074</v>
      </c>
      <c r="E44" s="31">
        <f>'[1]ЗВР-cbr'!A3</f>
        <v>40081</v>
      </c>
      <c r="F44" s="31">
        <f>'[1]ЗВР-cbr'!A2</f>
        <v>40088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411.7</v>
      </c>
      <c r="E45" s="26">
        <f>'[1]ЗВР-cbr'!B3</f>
        <v>412.7</v>
      </c>
      <c r="F45" s="26">
        <f>'[1]ЗВР-cbr'!B2</f>
        <v>411.5</v>
      </c>
      <c r="G45" s="16">
        <f>IF(ISERROR(F45/E45-1),"н/д",F45/E45-1)</f>
        <v>-0.002907681124303285</v>
      </c>
      <c r="H45" s="16">
        <f>IF(ISERROR(F45/D45-1),"н/д",F45/D45-1)</f>
        <v>-0.0004857906242409227</v>
      </c>
      <c r="I45" s="16">
        <f>IF(ISERROR(F45/C45-1),"н/д",F45/C45-1)</f>
        <v>-0.034037558685446</v>
      </c>
      <c r="J45" s="16">
        <f>IF(ISERROR(F45/B45-1),"н/д",F45/B45-1)</f>
        <v>-0.1430653894210745</v>
      </c>
    </row>
    <row r="46" spans="1:10" ht="18.75">
      <c r="A46" s="33"/>
      <c r="B46" s="31">
        <v>39448</v>
      </c>
      <c r="C46" s="31">
        <v>39814</v>
      </c>
      <c r="D46" s="31">
        <v>40077</v>
      </c>
      <c r="E46" s="31">
        <v>40084</v>
      </c>
      <c r="F46" s="31">
        <v>40091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>
        <v>13305</v>
      </c>
      <c r="G49" s="16">
        <f>IF(ISERROR(F49/E49-1),"н/д",F49/E49-1)</f>
        <v>0.014023321393186405</v>
      </c>
      <c r="H49" s="16"/>
      <c r="I49" s="16">
        <f>IF(ISERROR(F49/C49-1),"н/д",F49/C49-1)</f>
        <v>-0.013947766282275564</v>
      </c>
      <c r="J49" s="16">
        <f>IF(ISERROR(F49/B49-1),"н/д",F49/B49-1)</f>
        <v>0.0024788842760377072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7">
        <v>39995</v>
      </c>
      <c r="F51" s="37">
        <v>40087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480.5</v>
      </c>
      <c r="D52" s="26"/>
      <c r="E52" s="26">
        <v>475.6</v>
      </c>
      <c r="F52" s="26">
        <v>487.4</v>
      </c>
      <c r="G52" s="16"/>
      <c r="H52" s="16"/>
      <c r="I52" s="16">
        <f>IF(ISERROR(F52/C52-1),"н/д",F52/C52-1)</f>
        <v>0.01436004162330895</v>
      </c>
      <c r="J52" s="16">
        <f>IF(ISERROR(F52/B52-1),"н/д",F52/B52-1)</f>
        <v>0.047271164589600456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436.8</v>
      </c>
      <c r="F53" s="26">
        <v>457.8</v>
      </c>
      <c r="G53" s="16"/>
      <c r="H53" s="16"/>
      <c r="I53" s="16">
        <f>IF(ISERROR(F53/C53-1),"н/д",F53/C53-1)</f>
        <v>0.015753272686931385</v>
      </c>
      <c r="J53" s="16">
        <f>IF(ISERROR(F53/B53-1),"н/д",F53/B53-1)</f>
        <v>0.09260143198090698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4">
        <v>17.2</v>
      </c>
      <c r="F54" s="34">
        <v>46.1</v>
      </c>
      <c r="G54" s="16"/>
      <c r="H54" s="16"/>
      <c r="I54" s="16">
        <f>IF(ISERROR(F54/C54-1),"н/д",F54/C54-1)</f>
        <v>-0.5498046875</v>
      </c>
      <c r="J54" s="16">
        <f>IF(ISERROR(F54/B54-1),"н/д",F54/B54-1)</f>
        <v>-0.40223029045643155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8" t="s">
        <v>63</v>
      </c>
      <c r="C56" s="38" t="s">
        <v>64</v>
      </c>
      <c r="D56" s="39">
        <v>39661</v>
      </c>
      <c r="E56" s="39">
        <v>39995</v>
      </c>
      <c r="F56" s="39">
        <v>40026</v>
      </c>
      <c r="G56" s="40" t="s">
        <v>65</v>
      </c>
      <c r="H56" s="5" t="s">
        <v>66</v>
      </c>
      <c r="I56" s="5" t="s">
        <v>67</v>
      </c>
      <c r="J56" s="41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1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1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1"/>
    </row>
    <row r="60" spans="1:10" ht="37.5">
      <c r="A60" s="5" t="s">
        <v>2</v>
      </c>
      <c r="B60" s="38" t="s">
        <v>71</v>
      </c>
      <c r="C60" s="38" t="s">
        <v>72</v>
      </c>
      <c r="D60" s="42">
        <v>39661</v>
      </c>
      <c r="E60" s="42">
        <v>39995</v>
      </c>
      <c r="F60" s="42">
        <v>40026</v>
      </c>
      <c r="G60" s="40" t="s">
        <v>65</v>
      </c>
      <c r="H60" s="5" t="s">
        <v>66</v>
      </c>
      <c r="I60" s="43"/>
      <c r="J60" s="44"/>
    </row>
    <row r="61" spans="1:10" ht="18.75">
      <c r="A61" s="14" t="s">
        <v>73</v>
      </c>
      <c r="B61" s="26">
        <v>371</v>
      </c>
      <c r="C61" s="26">
        <v>237.3</v>
      </c>
      <c r="D61" s="45">
        <v>45.7</v>
      </c>
      <c r="E61" s="45">
        <v>26.3</v>
      </c>
      <c r="F61" s="45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3"/>
      <c r="J61" s="44"/>
    </row>
    <row r="62" spans="1:10" ht="18.75">
      <c r="A62" s="14" t="s">
        <v>74</v>
      </c>
      <c r="B62" s="26">
        <v>202</v>
      </c>
      <c r="C62" s="26">
        <v>176.6</v>
      </c>
      <c r="D62" s="45">
        <v>27.1</v>
      </c>
      <c r="E62" s="45">
        <v>16.1</v>
      </c>
      <c r="F62" s="45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3"/>
      <c r="J62" s="44"/>
    </row>
    <row r="63" spans="1:10" ht="37.5">
      <c r="A63" s="14" t="s">
        <v>75</v>
      </c>
      <c r="B63" s="45">
        <f>B61-B62</f>
        <v>169</v>
      </c>
      <c r="C63" s="45">
        <f>C61-C62</f>
        <v>60.70000000000002</v>
      </c>
      <c r="D63" s="45">
        <f>D61-D62</f>
        <v>18.6</v>
      </c>
      <c r="E63" s="45">
        <f>E61-E62</f>
        <v>10.2</v>
      </c>
      <c r="F63" s="45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44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2009-10-14T08:58:54Z</dcterms:created>
  <dcterms:modified xsi:type="dcterms:W3CDTF">2009-10-14T09:00:21Z</dcterms:modified>
  <cp:category/>
  <cp:version/>
  <cp:contentType/>
  <cp:contentStatus/>
</cp:coreProperties>
</file>