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<sst xmlns="http://schemas.openxmlformats.org/spreadsheetml/2006/main" count="81" uniqueCount="75">
  <si>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</si>
  <si>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</si>
  <si>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</si>
  <si>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</si>
  <si>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</si>
  <si>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</si>
  <si>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</si>
  <si>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</si>
  <si>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</si>
  <si>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</si>
  <si>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</si>
  <si>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</si>
  <si>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</si>
  <si>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</si>
  <si>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</si>
  <si>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</si>
  <si>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</si>
  <si>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</si>
  <si>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</si>
  <si>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</si>
  <si>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</si>
  <si>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</si>
  <si>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</si>
  <si>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</si>
  <si>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</si>
  <si>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</si>
  <si>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</si>
  <si>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</si>
  <si>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</si>
  <si>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</si>
  <si>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</si>
  <si>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</si>
  <si>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</si>
  <si>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</si>
  <si>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</si>
  <si>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</si>
  <si>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</si>
  <si>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</si>
  <si>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</si>
  <si>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</si>
  <si>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</si>
  <si>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</si>
  <si>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</si>
  <si>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</si>
  <si>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</si>
  <si>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</si>
  <si>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</si>
  <si>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</si>
  <si>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</si>
  <si>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</si>
  <si>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</si>
  <si>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</si>
  <si>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</si>
  <si>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</si>
  <si>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</si>
  <si>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</si>
  <si>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</si>
  <si>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</si>
  <si>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</si>
  <si>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</si>
  <si>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</si>
  <si>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</si>
  <si>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</si>
  <si>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Янв.-Сент. 08</t>
  </si>
  <si>
    <t>Янв.-Сент.,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</si>
  <si>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</si>
  <si>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</si>
  <si>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</si>
  <si>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</si>
  <si>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</si>
  <si>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</si>
  <si>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Янв.-Сент., 08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</si>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</sst>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10239</v>
          </cell>
          <cell r="S10">
            <v>10060.21</v>
          </cell>
        </row>
        <row r="41">
          <cell r="L41">
            <v>1025</v>
          </cell>
          <cell r="S41">
            <v>1021.1</v>
          </cell>
        </row>
        <row r="49">
          <cell r="L49">
            <v>7710</v>
          </cell>
          <cell r="S49">
            <v>7695.75</v>
          </cell>
        </row>
        <row r="77">
          <cell r="L77">
            <v>2514</v>
          </cell>
          <cell r="S77">
            <v>2511.7200000000003</v>
          </cell>
        </row>
        <row r="96">
          <cell r="L96">
            <v>617</v>
          </cell>
          <cell r="S96">
            <v>605.65</v>
          </cell>
        </row>
      </sheetData>
      <sheetData sheetId="1">
        <row r="27">
          <cell r="Q27">
            <v>5256.1</v>
          </cell>
          <cell r="S27">
            <v>5241</v>
          </cell>
        </row>
        <row r="36">
          <cell r="Q36">
            <v>5854.139999999999</v>
          </cell>
          <cell r="S36">
            <v>5856</v>
          </cell>
        </row>
        <row r="47">
          <cell r="Q47">
            <v>3882.67</v>
          </cell>
          <cell r="S47">
            <v>3886</v>
          </cell>
        </row>
      </sheetData>
      <sheetData sheetId="2">
        <row r="2">
          <cell r="Q2">
            <v>9871.060000000001</v>
          </cell>
          <cell r="S2">
            <v>10016</v>
          </cell>
        </row>
        <row r="8">
          <cell r="Q8">
            <v>1073.19</v>
          </cell>
          <cell r="S8">
            <v>1092</v>
          </cell>
        </row>
        <row r="18">
          <cell r="Q18">
            <v>2139.89</v>
          </cell>
          <cell r="S18">
            <v>2172</v>
          </cell>
        </row>
        <row r="69">
          <cell r="Q69">
            <v>64645.590000000004</v>
          </cell>
          <cell r="S69">
            <v>66201</v>
          </cell>
        </row>
      </sheetData>
      <sheetData sheetId="3">
        <row r="55">
          <cell r="B55">
            <v>17134.49</v>
          </cell>
          <cell r="I55">
            <v>17231.11</v>
          </cell>
        </row>
        <row r="56">
          <cell r="B56">
            <v>1449.58</v>
          </cell>
          <cell r="I56">
            <v>1441.24</v>
          </cell>
        </row>
        <row r="57">
          <cell r="B57">
            <v>1359.97</v>
          </cell>
          <cell r="I57">
            <v>1362.86</v>
          </cell>
        </row>
        <row r="61">
          <cell r="B61">
            <v>74.43</v>
          </cell>
          <cell r="I61">
            <v>73.87</v>
          </cell>
        </row>
        <row r="62">
          <cell r="B62">
            <v>1919</v>
          </cell>
          <cell r="I62">
            <v>1905</v>
          </cell>
        </row>
        <row r="63">
          <cell r="B63">
            <v>6269.94</v>
          </cell>
          <cell r="I63">
            <v>6271.04</v>
          </cell>
        </row>
        <row r="64">
          <cell r="B64">
            <v>18447</v>
          </cell>
          <cell r="I64">
            <v>18550</v>
          </cell>
        </row>
      </sheetData>
      <sheetData sheetId="4">
        <row r="18">
          <cell r="M18" t="str">
            <v>29,4651</v>
          </cell>
          <cell r="O18">
            <v>29.504340773228396</v>
          </cell>
        </row>
        <row r="21">
          <cell r="M21">
            <v>43.8647</v>
          </cell>
          <cell r="O21">
            <v>43.61348631880369</v>
          </cell>
        </row>
      </sheetData>
      <sheetData sheetId="5">
        <row r="2">
          <cell r="A2">
            <v>40095</v>
          </cell>
          <cell r="B2">
            <v>418.7</v>
          </cell>
        </row>
        <row r="3">
          <cell r="A3">
            <v>40088</v>
          </cell>
          <cell r="B3">
            <v>411.5</v>
          </cell>
        </row>
        <row r="4">
          <cell r="A4">
            <v>40081</v>
          </cell>
          <cell r="B4">
            <v>412.7</v>
          </cell>
        </row>
      </sheetData>
      <sheetData sheetId="7">
        <row r="8">
          <cell r="AA8">
            <v>12.22</v>
          </cell>
          <cell r="AB8">
            <v>11.96</v>
          </cell>
          <cell r="AE8">
            <v>9.19</v>
          </cell>
          <cell r="AF8">
            <v>8.89</v>
          </cell>
        </row>
      </sheetData>
      <sheetData sheetId="9">
        <row r="4">
          <cell r="F4">
            <v>529.3</v>
          </cell>
          <cell r="G4">
            <v>383.4</v>
          </cell>
        </row>
        <row r="5">
          <cell r="F5">
            <v>518.4</v>
          </cell>
          <cell r="G5">
            <v>379.3</v>
          </cell>
        </row>
      </sheetData>
      <sheetData sheetId="11">
        <row r="7">
          <cell r="G7" t="str">
            <v>75,620</v>
          </cell>
          <cell r="J7">
            <v>75.18</v>
          </cell>
        </row>
        <row r="12">
          <cell r="L12">
            <v>5551.88780475</v>
          </cell>
          <cell r="M12">
            <v>5592.770631</v>
          </cell>
        </row>
        <row r="14">
          <cell r="G14" t="str">
            <v>381,750</v>
          </cell>
          <cell r="J14">
            <v>383</v>
          </cell>
        </row>
        <row r="15">
          <cell r="G15" t="str">
            <v>66,900</v>
          </cell>
          <cell r="J15">
            <v>67.08000000000001</v>
          </cell>
        </row>
        <row r="23">
          <cell r="G23" t="str">
            <v>22,640</v>
          </cell>
          <cell r="J23">
            <v>22.71</v>
          </cell>
        </row>
        <row r="32">
          <cell r="G32" t="str">
            <v>1059,400</v>
          </cell>
          <cell r="J32">
            <v>1064.7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40101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39448</v>
      </c>
      <c r="C4" s="9">
        <v>39814</v>
      </c>
      <c r="D4" s="9">
        <v>40087</v>
      </c>
      <c r="E4" s="9">
        <f>IF(J3=2,F4-3,F4-1)</f>
        <v>40100</v>
      </c>
      <c r="F4" s="9">
        <f ca="1">TODAY()</f>
        <v>40101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1267</v>
      </c>
      <c r="E6" s="15">
        <f>'[1]инд-обновл'!I56</f>
        <v>1441.24</v>
      </c>
      <c r="F6" s="15">
        <f>'[1]инд-обновл'!B56</f>
        <v>1449.58</v>
      </c>
      <c r="G6" s="16">
        <f>IF(ISERROR(F6/E6-1),"н/д",F6/E6-1)</f>
        <v>0.0057866836890454465</v>
      </c>
      <c r="H6" s="16">
        <f>IF(ISERROR(F6/D6-1),"н/д",F6/D6-1)</f>
        <v>0.14410418310970785</v>
      </c>
      <c r="I6" s="16">
        <f>IF(ISERROR(F6/C6-1),"н/д",F6/C6-1)</f>
        <v>1.2849981872349816</v>
      </c>
      <c r="J6" s="16">
        <f>IF(ISERROR(F6/B6-1),"н/д",F6/B6-1)</f>
        <v>-0.37114770597626157</v>
      </c>
    </row>
    <row r="7" spans="1:10" ht="18.75">
      <c r="A7" s="14" t="s">
        <v>16</v>
      </c>
      <c r="B7" s="15">
        <v>1914.76</v>
      </c>
      <c r="C7" s="15">
        <v>639.82</v>
      </c>
      <c r="D7" s="15">
        <v>1211</v>
      </c>
      <c r="E7" s="15">
        <f>'[1]инд-обновл'!I57</f>
        <v>1362.86</v>
      </c>
      <c r="F7" s="15">
        <f>'[1]инд-обновл'!B57</f>
        <v>1359.97</v>
      </c>
      <c r="G7" s="16">
        <f>IF(ISERROR(F7/E7-1),"н/д",F7/E7-1)</f>
        <v>-0.0021205406277973182</v>
      </c>
      <c r="H7" s="16">
        <f>IF(ISERROR(F7/D7-1),"н/д",F7/D7-1)</f>
        <v>0.12301403798513633</v>
      </c>
      <c r="I7" s="16">
        <f>IF(ISERROR(F7/C7-1),"н/д",F7/C7-1)</f>
        <v>1.1255509362008063</v>
      </c>
      <c r="J7" s="16">
        <f>IF(ISERROR(F7/B7-1),"н/д",F7/B7-1)</f>
        <v>-0.28974388435104137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9712</v>
      </c>
      <c r="E9" s="19">
        <f>'[1]СевАм-индексы'!Q2</f>
        <v>9871.060000000001</v>
      </c>
      <c r="F9" s="15">
        <f>'[1]СевАм-индексы'!S2</f>
        <v>10016</v>
      </c>
      <c r="G9" s="16">
        <f aca="true" t="shared" si="0" ref="G9:G15">IF(ISERROR(F9/E9-1),"н/д",F9/E9-1)</f>
        <v>0.014683326815964959</v>
      </c>
      <c r="H9" s="16">
        <f aca="true" t="shared" si="1" ref="H9:H15">IF(ISERROR(F9/D9-1),"н/д",F9/D9-1)</f>
        <v>0.0313014827018121</v>
      </c>
      <c r="I9" s="16">
        <f aca="true" t="shared" si="2" ref="I9:I15">IF(ISERROR(F9/C9-1),"н/д",F9/C9-1)</f>
        <v>0.10861579091258244</v>
      </c>
      <c r="J9" s="16">
        <f aca="true" t="shared" si="3" ref="J9:J15">IF(ISERROR(F9/B9-1),"н/д",F9/B9-1)</f>
        <v>-0.23213502647968864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2122</v>
      </c>
      <c r="E10" s="15">
        <f>'[1]СевАм-индексы'!Q18</f>
        <v>2139.89</v>
      </c>
      <c r="F10" s="15">
        <f>'[1]СевАм-индексы'!S18</f>
        <v>2172</v>
      </c>
      <c r="G10" s="16">
        <f t="shared" si="0"/>
        <v>0.01500544420507599</v>
      </c>
      <c r="H10" s="16">
        <f t="shared" si="1"/>
        <v>0.023562676720075393</v>
      </c>
      <c r="I10" s="16">
        <f t="shared" si="2"/>
        <v>0.33071112173065953</v>
      </c>
      <c r="J10" s="16">
        <f t="shared" si="3"/>
        <v>-0.16768853464132427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1057</v>
      </c>
      <c r="E11" s="15">
        <f>'[1]СевАм-индексы'!Q8</f>
        <v>1073.19</v>
      </c>
      <c r="F11" s="15">
        <f>'[1]СевАм-индексы'!S8</f>
        <v>1092</v>
      </c>
      <c r="G11" s="16">
        <f t="shared" si="0"/>
        <v>0.017527185307354642</v>
      </c>
      <c r="H11" s="16">
        <f t="shared" si="1"/>
        <v>0.0331125827814569</v>
      </c>
      <c r="I11" s="16">
        <f t="shared" si="2"/>
        <v>0.17192530585962662</v>
      </c>
      <c r="J11" s="16">
        <f t="shared" si="3"/>
        <v>-0.24541861300754586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3721</v>
      </c>
      <c r="E12" s="15">
        <f>'[1]евр-индексы'!Q47</f>
        <v>3882.67</v>
      </c>
      <c r="F12" s="15">
        <f>'[1]евр-индексы'!S47</f>
        <v>3886</v>
      </c>
      <c r="G12" s="16">
        <f t="shared" si="0"/>
        <v>0.0008576572307201769</v>
      </c>
      <c r="H12" s="16">
        <f t="shared" si="1"/>
        <v>0.044342918570276835</v>
      </c>
      <c r="I12" s="16">
        <f t="shared" si="2"/>
        <v>0.16010735321776037</v>
      </c>
      <c r="J12" s="16">
        <f t="shared" si="3"/>
        <v>-0.29983243545161353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5555</v>
      </c>
      <c r="E13" s="15">
        <f>'[1]евр-индексы'!Q36</f>
        <v>5854.139999999999</v>
      </c>
      <c r="F13" s="15">
        <f>'[1]евр-индексы'!S36</f>
        <v>5856</v>
      </c>
      <c r="G13" s="16">
        <f t="shared" si="0"/>
        <v>0.0003177238672120719</v>
      </c>
      <c r="H13" s="16">
        <f t="shared" si="1"/>
        <v>0.05418541854185421</v>
      </c>
      <c r="I13" s="16">
        <f t="shared" si="2"/>
        <v>0.17754224251820316</v>
      </c>
      <c r="J13" s="16">
        <f t="shared" si="3"/>
        <v>-0.2633128278673058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5048</v>
      </c>
      <c r="E14" s="15">
        <f>'[1]евр-индексы'!Q27</f>
        <v>5256.1</v>
      </c>
      <c r="F14" s="15">
        <f>'[1]евр-индексы'!S27</f>
        <v>5241</v>
      </c>
      <c r="G14" s="16">
        <f t="shared" si="0"/>
        <v>-0.0028728524951960877</v>
      </c>
      <c r="H14" s="16">
        <f t="shared" si="1"/>
        <v>0.038232963549920784</v>
      </c>
      <c r="I14" s="16">
        <f t="shared" si="2"/>
        <v>0.1488911151105159</v>
      </c>
      <c r="J14" s="16">
        <f t="shared" si="3"/>
        <v>-0.18322502220767678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9979</v>
      </c>
      <c r="E15" s="15">
        <f>'[1]азия-индексы'!S10</f>
        <v>10060.21</v>
      </c>
      <c r="F15" s="15">
        <f>'[1]азия-индексы'!L10</f>
        <v>10239</v>
      </c>
      <c r="G15" s="16">
        <f t="shared" si="0"/>
        <v>0.01777199481919367</v>
      </c>
      <c r="H15" s="16">
        <f t="shared" si="1"/>
        <v>0.02605471490129263</v>
      </c>
      <c r="I15" s="16">
        <f t="shared" si="2"/>
        <v>0.1322419695857182</v>
      </c>
      <c r="J15" s="16">
        <f t="shared" si="3"/>
        <v>-0.3030616551179601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7545</v>
      </c>
      <c r="E17" s="15">
        <f>'[1]азия-индексы'!S49</f>
        <v>7695.75</v>
      </c>
      <c r="F17" s="15">
        <f>'[1]азия-индексы'!L49</f>
        <v>7710</v>
      </c>
      <c r="G17" s="16">
        <f aca="true" t="shared" si="4" ref="G17:G22">IF(ISERROR(F17/E17-1),"н/д",F17/E17-1)</f>
        <v>0.0018516713770586612</v>
      </c>
      <c r="H17" s="16">
        <f aca="true" t="shared" si="5" ref="H17:H22">IF(ISERROR(F17/D17-1),"н/д",F17/D17-1)</f>
        <v>0.021868787276341894</v>
      </c>
      <c r="I17" s="16">
        <f aca="true" t="shared" si="6" ref="I17:I22">IF(ISERROR(F17/C17-1),"н/д",F17/C17-1)</f>
        <v>0.6410155992261046</v>
      </c>
      <c r="J17" s="16">
        <f aca="true" t="shared" si="7" ref="J17:J22">IF(ISERROR(F17/B17-1),"н/д",F17/B17-1)</f>
        <v>-0.07366245749780731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569</v>
      </c>
      <c r="E18" s="15">
        <f>'[1]азия-индексы'!S96</f>
        <v>605.65</v>
      </c>
      <c r="F18" s="15">
        <f>'[1]азия-индексы'!L96</f>
        <v>617</v>
      </c>
      <c r="G18" s="16">
        <f t="shared" si="4"/>
        <v>0.01874019648311731</v>
      </c>
      <c r="H18" s="16">
        <f t="shared" si="5"/>
        <v>0.08435852372583486</v>
      </c>
      <c r="I18" s="16">
        <f t="shared" si="6"/>
        <v>0.9691070402757389</v>
      </c>
      <c r="J18" s="16">
        <f t="shared" si="7"/>
        <v>-0.33014873520790367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17127</v>
      </c>
      <c r="E19" s="15">
        <f>'[1]инд-обновл'!I55</f>
        <v>17231.11</v>
      </c>
      <c r="F19" s="15">
        <f>'[1]инд-обновл'!B55</f>
        <v>17134.49</v>
      </c>
      <c r="G19" s="16">
        <f t="shared" si="4"/>
        <v>-0.0056072998199186985</v>
      </c>
      <c r="H19" s="16">
        <f t="shared" si="5"/>
        <v>0.0004373211887662709</v>
      </c>
      <c r="I19" s="16">
        <f t="shared" si="6"/>
        <v>0.7301518863104413</v>
      </c>
      <c r="J19" s="16">
        <f t="shared" si="7"/>
        <v>-0.155965557837907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2478</v>
      </c>
      <c r="E20" s="15">
        <f>'[1]азия-индексы'!S77</f>
        <v>2511.7200000000003</v>
      </c>
      <c r="F20" s="15">
        <f>'[1]азия-индексы'!L77</f>
        <v>2514</v>
      </c>
      <c r="G20" s="16">
        <f t="shared" si="4"/>
        <v>0.0009077444938128121</v>
      </c>
      <c r="H20" s="16">
        <f t="shared" si="5"/>
        <v>0.014527845036319542</v>
      </c>
      <c r="I20" s="16">
        <f t="shared" si="6"/>
        <v>0.7490666774272996</v>
      </c>
      <c r="J20" s="16">
        <f t="shared" si="7"/>
        <v>-0.07962657880285562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937</v>
      </c>
      <c r="E21" s="15">
        <f>'[1]азия-индексы'!S41</f>
        <v>1021.1</v>
      </c>
      <c r="F21" s="15">
        <f>'[1]азия-индексы'!L41</f>
        <v>1025</v>
      </c>
      <c r="G21" s="16">
        <f t="shared" si="4"/>
        <v>0.003819410439721782</v>
      </c>
      <c r="H21" s="16">
        <f t="shared" si="5"/>
        <v>0.09391675560298829</v>
      </c>
      <c r="I21" s="16">
        <f t="shared" si="6"/>
        <v>0.7946720127465485</v>
      </c>
      <c r="J21" s="16">
        <f t="shared" si="7"/>
        <v>-0.3038576473784298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61518</v>
      </c>
      <c r="E22" s="15">
        <f>'[1]СевАм-индексы'!Q69</f>
        <v>64645.590000000004</v>
      </c>
      <c r="F22" s="15">
        <f>'[1]СевАм-индексы'!S69</f>
        <v>66201</v>
      </c>
      <c r="G22" s="16">
        <f t="shared" si="4"/>
        <v>0.02406057396954675</v>
      </c>
      <c r="H22" s="16">
        <f t="shared" si="5"/>
        <v>0.07612406125036575</v>
      </c>
      <c r="I22" s="16">
        <f t="shared" si="6"/>
        <v>0.6449905575986483</v>
      </c>
      <c r="J22" s="16">
        <f t="shared" si="7"/>
        <v>0.0619287607350234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69.19</v>
      </c>
      <c r="E24" s="21">
        <f>'[1]инд-обновл'!I61</f>
        <v>73.87</v>
      </c>
      <c r="F24" s="21">
        <f>'[1]инд-обновл'!B61</f>
        <v>74.43</v>
      </c>
      <c r="G24" s="16">
        <f aca="true" t="shared" si="8" ref="G24:G33">IF(ISERROR(F24/E24-1),"н/д",F24/E24-1)</f>
        <v>0.007580885339109278</v>
      </c>
      <c r="H24" s="16">
        <f aca="true" t="shared" si="9" ref="H24:H33">IF(ISERROR(F24/D24-1),"н/д",F24/D24-1)</f>
        <v>0.07573348749819342</v>
      </c>
      <c r="I24" s="16">
        <f aca="true" t="shared" si="10" ref="I24:I33">IF(ISERROR(F24/C24-1),"н/д",F24/C24-1)</f>
        <v>0.5839540327729305</v>
      </c>
      <c r="J24" s="16">
        <f aca="true" t="shared" si="11" ref="J24:J33">IF(ISERROR(F24/B24-1),"н/д",F24/B24-1)</f>
        <v>-0.23817809621289654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70.82</v>
      </c>
      <c r="E25" s="21">
        <f>'[1]сырье'!J7</f>
        <v>75.18</v>
      </c>
      <c r="F25" s="21" t="str">
        <f>'[1]сырье'!G7</f>
        <v>75,620</v>
      </c>
      <c r="G25" s="16">
        <f t="shared" si="8"/>
        <v>0.0058526203777600205</v>
      </c>
      <c r="H25" s="16">
        <f t="shared" si="9"/>
        <v>0.06777746399322249</v>
      </c>
      <c r="I25" s="16">
        <f t="shared" si="10"/>
        <v>0.6318515321536469</v>
      </c>
      <c r="J25" s="16">
        <f t="shared" si="11"/>
        <v>-0.24099166917595094</v>
      </c>
    </row>
    <row r="26" spans="1:10" ht="18.75">
      <c r="A26" s="14" t="s">
        <v>35</v>
      </c>
      <c r="B26" s="21">
        <v>837.3</v>
      </c>
      <c r="C26" s="21">
        <v>877</v>
      </c>
      <c r="D26" s="21">
        <v>1000.7</v>
      </c>
      <c r="E26" s="21">
        <f>'[1]сырье'!J32</f>
        <v>1064.7</v>
      </c>
      <c r="F26" s="21" t="str">
        <f>'[1]сырье'!G32</f>
        <v>1059,400</v>
      </c>
      <c r="G26" s="16">
        <f t="shared" si="8"/>
        <v>-0.0049779280548510885</v>
      </c>
      <c r="H26" s="16">
        <f t="shared" si="9"/>
        <v>0.058658938742879974</v>
      </c>
      <c r="I26" s="16">
        <f t="shared" si="10"/>
        <v>0.20798175598631707</v>
      </c>
      <c r="J26" s="16">
        <f t="shared" si="11"/>
        <v>0.2652573748954976</v>
      </c>
    </row>
    <row r="27" spans="1:10" ht="18.75">
      <c r="A27" s="14" t="s">
        <v>36</v>
      </c>
      <c r="B27" s="21">
        <v>6665.6</v>
      </c>
      <c r="C27" s="22">
        <v>3070</v>
      </c>
      <c r="D27" s="21">
        <v>6034.04</v>
      </c>
      <c r="E27" s="21">
        <f>'[1]инд-обновл'!I63</f>
        <v>6271.04</v>
      </c>
      <c r="F27" s="21">
        <f>'[1]инд-обновл'!B63</f>
        <v>6269.94</v>
      </c>
      <c r="G27" s="16">
        <f t="shared" si="8"/>
        <v>-0.00017540950145433776</v>
      </c>
      <c r="H27" s="16">
        <f t="shared" si="9"/>
        <v>0.039094868446347686</v>
      </c>
      <c r="I27" s="16">
        <f t="shared" si="10"/>
        <v>1.0423257328990227</v>
      </c>
      <c r="J27" s="16">
        <f t="shared" si="11"/>
        <v>-0.059358497359577655</v>
      </c>
    </row>
    <row r="28" spans="1:10" ht="18.75">
      <c r="A28" s="14" t="s">
        <v>37</v>
      </c>
      <c r="B28" s="21">
        <v>26500</v>
      </c>
      <c r="C28" s="22">
        <v>12710</v>
      </c>
      <c r="D28" s="21">
        <v>17425</v>
      </c>
      <c r="E28" s="21">
        <f>'[1]инд-обновл'!I64</f>
        <v>18550</v>
      </c>
      <c r="F28" s="21">
        <f>'[1]инд-обновл'!B64</f>
        <v>18447</v>
      </c>
      <c r="G28" s="16">
        <f t="shared" si="8"/>
        <v>-0.00555256064690024</v>
      </c>
      <c r="H28" s="16">
        <f t="shared" si="9"/>
        <v>0.058651362984218025</v>
      </c>
      <c r="I28" s="16">
        <f t="shared" si="10"/>
        <v>0.4513768686073958</v>
      </c>
      <c r="J28" s="16">
        <f t="shared" si="11"/>
        <v>-0.30388679245283023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1858</v>
      </c>
      <c r="E29" s="21">
        <f>'[1]инд-обновл'!I62</f>
        <v>1905</v>
      </c>
      <c r="F29" s="21">
        <f>'[1]инд-обновл'!B62</f>
        <v>1919</v>
      </c>
      <c r="G29" s="16">
        <f t="shared" si="8"/>
        <v>0.0073490813648293685</v>
      </c>
      <c r="H29" s="16">
        <f t="shared" si="9"/>
        <v>0.032831001076426336</v>
      </c>
      <c r="I29" s="16">
        <f t="shared" si="10"/>
        <v>0.28361204013377916</v>
      </c>
      <c r="J29" s="16">
        <f t="shared" si="11"/>
        <v>-0.1887550200803213</v>
      </c>
    </row>
    <row r="30" spans="1:10" ht="18.75">
      <c r="A30" s="14" t="s">
        <v>39</v>
      </c>
      <c r="B30" s="21">
        <v>67</v>
      </c>
      <c r="C30" s="22">
        <v>47.81</v>
      </c>
      <c r="D30" s="21">
        <v>61.34</v>
      </c>
      <c r="E30" s="21">
        <f>'[1]сырье'!J15</f>
        <v>67.08000000000001</v>
      </c>
      <c r="F30" s="21" t="str">
        <f>'[1]сырье'!G15</f>
        <v>66,900</v>
      </c>
      <c r="G30" s="16">
        <f t="shared" si="8"/>
        <v>-0.0026833631484795006</v>
      </c>
      <c r="H30" s="16">
        <f t="shared" si="9"/>
        <v>0.09064232148679485</v>
      </c>
      <c r="I30" s="16">
        <f t="shared" si="10"/>
        <v>0.39928885170466444</v>
      </c>
      <c r="J30" s="16">
        <f t="shared" si="11"/>
        <v>-0.0014925373134327957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24.64</v>
      </c>
      <c r="E31" s="21">
        <f>'[1]сырье'!J23</f>
        <v>22.71</v>
      </c>
      <c r="F31" s="21" t="str">
        <f>'[1]сырье'!G23</f>
        <v>22,640</v>
      </c>
      <c r="G31" s="16">
        <f t="shared" si="8"/>
        <v>-0.003082342580361108</v>
      </c>
      <c r="H31" s="16">
        <f t="shared" si="9"/>
        <v>-0.08116883116883111</v>
      </c>
      <c r="I31" s="16">
        <f t="shared" si="10"/>
        <v>1.0035398230088495</v>
      </c>
      <c r="J31" s="16">
        <f t="shared" si="11"/>
        <v>0.9859649122807017</v>
      </c>
    </row>
    <row r="32" spans="1:10" ht="18.75">
      <c r="A32" s="14" t="s">
        <v>41</v>
      </c>
      <c r="B32" s="21">
        <v>503.3</v>
      </c>
      <c r="C32" s="22">
        <v>392.5</v>
      </c>
      <c r="D32" s="21">
        <v>340.5</v>
      </c>
      <c r="E32" s="21">
        <f>'[1]сырье'!J14</f>
        <v>383</v>
      </c>
      <c r="F32" s="21" t="str">
        <f>'[1]сырье'!G14</f>
        <v>381,750</v>
      </c>
      <c r="G32" s="16">
        <f t="shared" si="8"/>
        <v>-0.0032637075718016106</v>
      </c>
      <c r="H32" s="16">
        <f t="shared" si="9"/>
        <v>0.12114537444933915</v>
      </c>
      <c r="I32" s="16">
        <f t="shared" si="10"/>
        <v>-0.027388535031847128</v>
      </c>
      <c r="J32" s="16">
        <f t="shared" si="11"/>
        <v>-0.2415060600039738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5035.93</v>
      </c>
      <c r="E33" s="21">
        <f>'[1]сырье'!M12</f>
        <v>5592.770631</v>
      </c>
      <c r="F33" s="21">
        <f>'[1]сырье'!L12</f>
        <v>5551.88780475</v>
      </c>
      <c r="G33" s="16">
        <f t="shared" si="8"/>
        <v>-0.007309941520467822</v>
      </c>
      <c r="H33" s="16">
        <f t="shared" si="9"/>
        <v>0.10245531704173816</v>
      </c>
      <c r="I33" s="16">
        <f t="shared" si="10"/>
        <v>-0.1441649111698602</v>
      </c>
      <c r="J33" s="16">
        <f t="shared" si="11"/>
        <v>-0.38230684964007966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40087</v>
      </c>
      <c r="E35" s="9">
        <f>IF(J35=2,F35-3,F35-1)</f>
        <v>40100</v>
      </c>
      <c r="F35" s="24">
        <f ca="1">TODAY()</f>
        <v>40101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10</v>
      </c>
      <c r="C36" s="26">
        <v>13</v>
      </c>
      <c r="D36" s="26">
        <v>10</v>
      </c>
      <c r="E36" s="21">
        <v>10</v>
      </c>
      <c r="F36" s="21">
        <v>10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544.9</v>
      </c>
      <c r="E37" s="26">
        <f>'[1]остатки средств на кс'!F5</f>
        <v>518.4</v>
      </c>
      <c r="F37" s="26">
        <f>'[1]остатки средств на кс'!F4</f>
        <v>529.3</v>
      </c>
      <c r="G37" s="16">
        <f aca="true" t="shared" si="12" ref="G37:G43">IF(ISERROR(F37/E37-1),"н/д",F37/E37-1)</f>
        <v>0.021026234567901092</v>
      </c>
      <c r="H37" s="16">
        <f aca="true" t="shared" si="13" ref="H37:H43">IF(ISERROR(F37/D37-1),"н/д",F37/D37-1)</f>
        <v>-0.028629106258029058</v>
      </c>
      <c r="I37" s="16">
        <f aca="true" t="shared" si="14" ref="I37:I43">IF(ISERROR(F37/C37-1),"н/д",F37/C37-1)</f>
        <v>-0.48491630984819</v>
      </c>
      <c r="J37" s="16">
        <f aca="true" t="shared" si="15" ref="J37:J43">IF(ISERROR(F37/B37-1),"н/д",F37/B37-1)</f>
        <v>-0.3401894789329345</v>
      </c>
    </row>
    <row r="38" spans="1:10" ht="37.5">
      <c r="A38" s="14" t="s">
        <v>46</v>
      </c>
      <c r="B38" s="26">
        <v>576.5</v>
      </c>
      <c r="C38" s="26">
        <v>802.7</v>
      </c>
      <c r="D38" s="26">
        <v>376.2</v>
      </c>
      <c r="E38" s="26">
        <f>'[1]остатки средств на кс'!G5</f>
        <v>379.3</v>
      </c>
      <c r="F38" s="26">
        <f>'[1]остатки средств на кс'!G4</f>
        <v>383.4</v>
      </c>
      <c r="G38" s="16">
        <f t="shared" si="12"/>
        <v>0.01080938571051937</v>
      </c>
      <c r="H38" s="16">
        <f t="shared" si="13"/>
        <v>0.019138755980861122</v>
      </c>
      <c r="I38" s="16">
        <f t="shared" si="14"/>
        <v>-0.522362028154977</v>
      </c>
      <c r="J38" s="16">
        <f t="shared" si="15"/>
        <v>-0.3349522983521249</v>
      </c>
    </row>
    <row r="39" spans="1:10" ht="18.75">
      <c r="A39" s="14" t="s">
        <v>47</v>
      </c>
      <c r="B39" s="26">
        <v>5.5</v>
      </c>
      <c r="C39" s="26">
        <v>15.7</v>
      </c>
      <c r="D39" s="26">
        <v>9.87</v>
      </c>
      <c r="E39" s="26">
        <f>'[1]rates-cbr'!AE8</f>
        <v>9.19</v>
      </c>
      <c r="F39" s="26">
        <f>'[1]rates-cbr'!AF8</f>
        <v>8.89</v>
      </c>
      <c r="G39" s="16">
        <f t="shared" si="12"/>
        <v>-0.03264417845484213</v>
      </c>
      <c r="H39" s="16">
        <f t="shared" si="13"/>
        <v>-0.09929078014184389</v>
      </c>
      <c r="I39" s="16">
        <f t="shared" si="14"/>
        <v>-0.4337579617834394</v>
      </c>
      <c r="J39" s="16">
        <f t="shared" si="15"/>
        <v>0.6163636363636364</v>
      </c>
    </row>
    <row r="40" spans="1:10" ht="18.75">
      <c r="A40" s="14" t="s">
        <v>48</v>
      </c>
      <c r="B40" s="26">
        <v>6.78</v>
      </c>
      <c r="C40" s="26">
        <v>21.61</v>
      </c>
      <c r="D40" s="26">
        <v>12.96</v>
      </c>
      <c r="E40" s="26">
        <f>'[1]rates-cbr'!AA8</f>
        <v>12.22</v>
      </c>
      <c r="F40" s="26">
        <f>'[1]rates-cbr'!AB8</f>
        <v>11.96</v>
      </c>
      <c r="G40" s="16">
        <f t="shared" si="12"/>
        <v>-0.021276595744680882</v>
      </c>
      <c r="H40" s="16">
        <f t="shared" si="13"/>
        <v>-0.0771604938271605</v>
      </c>
      <c r="I40" s="16">
        <f t="shared" si="14"/>
        <v>-0.4465525219805645</v>
      </c>
      <c r="J40" s="16">
        <f t="shared" si="15"/>
        <v>0.7640117994100295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0.87</v>
      </c>
      <c r="E41" s="26">
        <v>0.284</v>
      </c>
      <c r="F41" s="26">
        <v>0.284</v>
      </c>
      <c r="G41" s="16">
        <f t="shared" si="12"/>
        <v>0</v>
      </c>
      <c r="H41" s="16">
        <f t="shared" si="13"/>
        <v>-0.6735632183908047</v>
      </c>
      <c r="I41" s="16">
        <f t="shared" si="14"/>
        <v>-0.8007017543859649</v>
      </c>
      <c r="J41" s="16">
        <f t="shared" si="15"/>
        <v>-0.9396130129704444</v>
      </c>
    </row>
    <row r="42" spans="1:10" ht="18.75">
      <c r="A42" s="14" t="s">
        <v>50</v>
      </c>
      <c r="B42" s="26">
        <v>24.5</v>
      </c>
      <c r="C42" s="26">
        <v>29.39</v>
      </c>
      <c r="D42" s="26">
        <v>30.0087</v>
      </c>
      <c r="E42" s="26">
        <f>'[1]курсы валют'!O18</f>
        <v>29.504340773228396</v>
      </c>
      <c r="F42" s="26" t="str">
        <f>'[1]курсы валют'!M18</f>
        <v>29,4651</v>
      </c>
      <c r="G42" s="16">
        <f t="shared" si="12"/>
        <v>-0.0013300000000000534</v>
      </c>
      <c r="H42" s="16">
        <f t="shared" si="13"/>
        <v>-0.01811474672345026</v>
      </c>
      <c r="I42" s="16">
        <f t="shared" si="14"/>
        <v>0.0025552909152772862</v>
      </c>
      <c r="J42" s="16">
        <f t="shared" si="15"/>
        <v>0.20265714285714287</v>
      </c>
    </row>
    <row r="43" spans="1:10" ht="18.75">
      <c r="A43" s="14" t="s">
        <v>51</v>
      </c>
      <c r="B43" s="26">
        <v>36</v>
      </c>
      <c r="C43" s="26">
        <v>41.4275</v>
      </c>
      <c r="D43" s="26">
        <v>43.8877</v>
      </c>
      <c r="E43" s="26">
        <f>'[1]курсы валют'!O21</f>
        <v>43.61348631880369</v>
      </c>
      <c r="F43" s="26">
        <f>'[1]курсы валют'!M21</f>
        <v>43.8647</v>
      </c>
      <c r="G43" s="16">
        <f t="shared" si="12"/>
        <v>0.005759999999999987</v>
      </c>
      <c r="H43" s="16">
        <f t="shared" si="13"/>
        <v>-0.0005240648290979477</v>
      </c>
      <c r="I43" s="16">
        <f t="shared" si="14"/>
        <v>0.058830486995353315</v>
      </c>
      <c r="J43" s="16">
        <f t="shared" si="15"/>
        <v>0.2184638888888888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40081</v>
      </c>
      <c r="E44" s="31">
        <f>'[1]ЗВР-cbr'!A3</f>
        <v>40088</v>
      </c>
      <c r="F44" s="31">
        <f>'[1]ЗВР-cbr'!A2</f>
        <v>40095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412.7</v>
      </c>
      <c r="E45" s="26">
        <f>'[1]ЗВР-cbr'!B3</f>
        <v>411.5</v>
      </c>
      <c r="F45" s="26">
        <f>'[1]ЗВР-cbr'!B2</f>
        <v>418.7</v>
      </c>
      <c r="G45" s="16">
        <f>IF(ISERROR(F45/E45-1),"н/д",F45/E45-1)</f>
        <v>0.01749696233292819</v>
      </c>
      <c r="H45" s="16">
        <f>IF(ISERROR(F45/D45-1),"н/д",F45/D45-1)</f>
        <v>0.014538405621516759</v>
      </c>
      <c r="I45" s="16">
        <f>IF(ISERROR(F45/C45-1),"н/д",F45/C45-1)</f>
        <v>-0.017136150234741798</v>
      </c>
      <c r="J45" s="16">
        <f>IF(ISERROR(F45/B45-1),"н/д",F45/B45-1)</f>
        <v>-0.1280716368179925</v>
      </c>
    </row>
    <row r="46" spans="1:10" ht="18.75">
      <c r="A46" s="33"/>
      <c r="B46" s="31">
        <v>39448</v>
      </c>
      <c r="C46" s="31">
        <v>39814</v>
      </c>
      <c r="D46" s="31">
        <v>40084</v>
      </c>
      <c r="E46" s="31">
        <v>40091</v>
      </c>
      <c r="F46" s="31">
        <v>40098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>
        <v>13305</v>
      </c>
      <c r="G49" s="16">
        <f>IF(ISERROR(F49/E49-1),"н/д",F49/E49-1)</f>
        <v>0.014023321393186405</v>
      </c>
      <c r="H49" s="16"/>
      <c r="I49" s="16">
        <f>IF(ISERROR(F49/C49-1),"н/д",F49/C49-1)</f>
        <v>-0.013947766282275564</v>
      </c>
      <c r="J49" s="16">
        <f>IF(ISERROR(F49/B49-1),"н/д",F49/B49-1)</f>
        <v>0.0024788842760377072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7">
        <v>39995</v>
      </c>
      <c r="F51" s="37">
        <v>40087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480.5</v>
      </c>
      <c r="D52" s="26"/>
      <c r="E52" s="26">
        <v>475.6</v>
      </c>
      <c r="F52" s="26">
        <v>487.4</v>
      </c>
      <c r="G52" s="16"/>
      <c r="H52" s="16"/>
      <c r="I52" s="16">
        <f>IF(ISERROR(F52/C52-1),"н/д",F52/C52-1)</f>
        <v>0.01436004162330895</v>
      </c>
      <c r="J52" s="16">
        <f>IF(ISERROR(F52/B52-1),"н/д",F52/B52-1)</f>
        <v>0.047271164589600456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436.8</v>
      </c>
      <c r="F53" s="26">
        <v>457.8</v>
      </c>
      <c r="G53" s="16"/>
      <c r="H53" s="16"/>
      <c r="I53" s="16">
        <f>IF(ISERROR(F53/C53-1),"н/д",F53/C53-1)</f>
        <v>0.015753272686931385</v>
      </c>
      <c r="J53" s="16">
        <f>IF(ISERROR(F53/B53-1),"н/д",F53/B53-1)</f>
        <v>0.09260143198090698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4">
        <v>17.2</v>
      </c>
      <c r="F54" s="34">
        <v>46.1</v>
      </c>
      <c r="G54" s="16"/>
      <c r="H54" s="16"/>
      <c r="I54" s="16">
        <f>IF(ISERROR(F54/C54-1),"н/д",F54/C54-1)</f>
        <v>-0.5498046875</v>
      </c>
      <c r="J54" s="16">
        <f>IF(ISERROR(F54/B54-1),"н/д",F54/B54-1)</f>
        <v>-0.40223029045643155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8" t="s">
        <v>63</v>
      </c>
      <c r="C56" s="38" t="s">
        <v>64</v>
      </c>
      <c r="D56" s="39">
        <v>39722</v>
      </c>
      <c r="E56" s="39">
        <v>40057</v>
      </c>
      <c r="F56" s="39">
        <v>40087</v>
      </c>
      <c r="G56" s="40" t="s">
        <v>65</v>
      </c>
      <c r="H56" s="5" t="s">
        <v>66</v>
      </c>
      <c r="I56" s="5" t="s">
        <v>67</v>
      </c>
      <c r="J56" s="41"/>
    </row>
    <row r="57" spans="1:10" ht="37.5">
      <c r="A57" s="14" t="s">
        <v>68</v>
      </c>
      <c r="B57" s="15">
        <v>7151.31</v>
      </c>
      <c r="C57" s="15">
        <v>5111.79</v>
      </c>
      <c r="D57" s="15">
        <v>746.3</v>
      </c>
      <c r="E57" s="15">
        <v>625.8</v>
      </c>
      <c r="F57" s="15">
        <v>684.8</v>
      </c>
      <c r="G57" s="16">
        <f>IF(ISERROR(F57/E57-1),"н/д",F57/E57-1)</f>
        <v>0.09427932246724202</v>
      </c>
      <c r="H57" s="16">
        <f>IF(ISERROR(F57/D57-1),"н/д",F57/D57-1)</f>
        <v>-0.08240653892536509</v>
      </c>
      <c r="I57" s="16">
        <f>IF(ISERROR(C57/B57-1),"н/д",C57/B57-1)</f>
        <v>-0.28519529988211956</v>
      </c>
      <c r="J57" s="41"/>
    </row>
    <row r="58" spans="1:10" ht="37.5">
      <c r="A58" s="14" t="s">
        <v>69</v>
      </c>
      <c r="B58" s="15">
        <v>4629.92</v>
      </c>
      <c r="C58" s="15">
        <v>6463.04</v>
      </c>
      <c r="D58" s="15">
        <v>528.29</v>
      </c>
      <c r="E58" s="15">
        <v>882.9</v>
      </c>
      <c r="F58" s="15">
        <v>855.1</v>
      </c>
      <c r="G58" s="16">
        <f>IF(ISERROR(F58/E58-1),"н/д",F58/E58-1)</f>
        <v>-0.03148714463699165</v>
      </c>
      <c r="H58" s="16">
        <f>IF(ISERROR(F58/D58-1),"н/д",F58/D58-1)</f>
        <v>0.618618561774783</v>
      </c>
      <c r="I58" s="16">
        <f>IF(ISERROR(C58/B58-1),"н/д",C58/B58-1)</f>
        <v>0.39592908732764287</v>
      </c>
      <c r="J58" s="41"/>
    </row>
    <row r="59" spans="1:10" ht="18.75">
      <c r="A59" s="14" t="s">
        <v>70</v>
      </c>
      <c r="B59" s="15">
        <f>B57-B58</f>
        <v>2521.3900000000003</v>
      </c>
      <c r="C59" s="15">
        <f>C57-C58</f>
        <v>-1351.25</v>
      </c>
      <c r="D59" s="15">
        <f>D57-D58</f>
        <v>218.01</v>
      </c>
      <c r="E59" s="15">
        <f>E57-E58</f>
        <v>-257.1</v>
      </c>
      <c r="F59" s="15">
        <f>F57-F58</f>
        <v>-170.30000000000007</v>
      </c>
      <c r="G59" s="16"/>
      <c r="H59" s="16"/>
      <c r="I59" s="16"/>
      <c r="J59" s="41"/>
    </row>
    <row r="60" spans="1:10" ht="37.5">
      <c r="A60" s="5" t="s">
        <v>2</v>
      </c>
      <c r="B60" s="38" t="s">
        <v>71</v>
      </c>
      <c r="C60" s="38" t="s">
        <v>64</v>
      </c>
      <c r="D60" s="42">
        <v>39661</v>
      </c>
      <c r="E60" s="42">
        <v>39995</v>
      </c>
      <c r="F60" s="42">
        <v>40026</v>
      </c>
      <c r="G60" s="40" t="s">
        <v>65</v>
      </c>
      <c r="H60" s="5" t="s">
        <v>66</v>
      </c>
      <c r="I60" s="43"/>
      <c r="J60" s="44"/>
    </row>
    <row r="61" spans="1:10" ht="18.75">
      <c r="A61" s="14" t="s">
        <v>72</v>
      </c>
      <c r="B61" s="26">
        <v>371</v>
      </c>
      <c r="C61" s="26">
        <v>237.3</v>
      </c>
      <c r="D61" s="45">
        <v>45.7</v>
      </c>
      <c r="E61" s="45">
        <v>26.3</v>
      </c>
      <c r="F61" s="45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3"/>
      <c r="J61" s="44"/>
    </row>
    <row r="62" spans="1:10" ht="18.75">
      <c r="A62" s="14" t="s">
        <v>73</v>
      </c>
      <c r="B62" s="26">
        <v>202</v>
      </c>
      <c r="C62" s="26">
        <v>176.6</v>
      </c>
      <c r="D62" s="45">
        <v>27.1</v>
      </c>
      <c r="E62" s="45">
        <v>16.1</v>
      </c>
      <c r="F62" s="45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3"/>
      <c r="J62" s="44"/>
    </row>
    <row r="63" spans="1:10" ht="37.5">
      <c r="A63" s="14" t="s">
        <v>74</v>
      </c>
      <c r="B63" s="45">
        <f>B61-B62</f>
        <v>169</v>
      </c>
      <c r="C63" s="45">
        <f>C61-C62</f>
        <v>60.70000000000002</v>
      </c>
      <c r="D63" s="45">
        <f>D61-D62</f>
        <v>18.6</v>
      </c>
      <c r="E63" s="45">
        <f>E61-E62</f>
        <v>10.2</v>
      </c>
      <c r="F63" s="45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44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2009-10-15T09:04:09Z</cp:lastPrinted>
  <dcterms:created xsi:type="dcterms:W3CDTF">2009-10-15T09:03:42Z</dcterms:created>
  <dcterms:modified xsi:type="dcterms:W3CDTF">2009-10-15T09:04:58Z</dcterms:modified>
  <cp:category/>
  <cp:version/>
  <cp:contentType/>
  <cp:contentStatus/>
</cp:coreProperties>
</file>