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<sst xmlns="http://schemas.openxmlformats.org/spreadsheetml/2006/main" count="80" uniqueCount="75">
  <si>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</si>
  <si>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</si>
  <si>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</si>
  <si>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</si>
  <si>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</si>
  <si>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</si>
  <si>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</si>
  <si>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</si>
  <si>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</si>
  <si>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</si>
  <si>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</si>
  <si>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</si>
  <si>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</si>
  <si>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</si>
  <si>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</si>
  <si>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</si>
  <si>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</si>
  <si>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</si>
  <si>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</si>
  <si>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</si>
  <si>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</si>
  <si>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</si>
  <si>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</si>
  <si>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</si>
  <si>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</si>
  <si>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</si>
  <si>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</si>
  <si>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</si>
  <si>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</si>
  <si>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</si>
  <si>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</si>
  <si>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</si>
  <si>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</si>
  <si>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</si>
  <si>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</si>
  <si>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</si>
  <si>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</si>
  <si>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</si>
  <si>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</si>
  <si>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</si>
  <si>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</si>
  <si>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</si>
  <si>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</si>
  <si>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</si>
  <si>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</si>
  <si>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</si>
  <si>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</si>
  <si>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</si>
  <si>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</si>
  <si>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</si>
  <si>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</si>
  <si>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</si>
  <si>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</si>
  <si>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</si>
  <si>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</si>
  <si>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</si>
  <si>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</si>
  <si>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</si>
  <si>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</si>
  <si>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</si>
  <si>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</si>
  <si>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</si>
  <si>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</si>
  <si>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</si>
  <si>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</si>
  <si>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</si>
  <si>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</si>
  <si>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</si>
  <si>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</si>
  <si>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</si>
  <si>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</si>
  <si>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Янв.-Сент., 09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</si>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</sst>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i/>
      <sz val="14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9692</v>
          </cell>
          <cell r="S10">
            <v>9674.49</v>
          </cell>
        </row>
        <row r="41">
          <cell r="L41">
            <v>949</v>
          </cell>
          <cell r="S41">
            <v>937.15</v>
          </cell>
        </row>
        <row r="49">
          <cell r="L49">
            <v>7536</v>
          </cell>
          <cell r="S49">
            <v>7437.9800000000005</v>
          </cell>
        </row>
        <row r="77">
          <cell r="L77">
            <v>2530</v>
          </cell>
          <cell r="S77">
            <v>2480.41</v>
          </cell>
        </row>
        <row r="96">
          <cell r="L96">
            <v>552</v>
          </cell>
          <cell r="S96">
            <v>549</v>
          </cell>
        </row>
      </sheetData>
      <sheetData sheetId="1">
        <row r="27">
          <cell r="Q27">
            <v>5024.33</v>
          </cell>
          <cell r="S27">
            <v>5060</v>
          </cell>
        </row>
        <row r="36">
          <cell r="Q36">
            <v>5508.85</v>
          </cell>
          <cell r="S36">
            <v>5551</v>
          </cell>
        </row>
        <row r="47">
          <cell r="Q47">
            <v>3675.01</v>
          </cell>
          <cell r="S47">
            <v>3698</v>
          </cell>
        </row>
      </sheetData>
      <sheetData sheetId="2">
        <row r="2">
          <cell r="Q2">
            <v>9487.67</v>
          </cell>
          <cell r="S2">
            <v>9600</v>
          </cell>
        </row>
        <row r="8">
          <cell r="Q8">
            <v>1025.21</v>
          </cell>
          <cell r="S8">
            <v>1040</v>
          </cell>
        </row>
        <row r="18">
          <cell r="Q18">
            <v>2048.11</v>
          </cell>
          <cell r="S18">
            <v>2068</v>
          </cell>
        </row>
        <row r="69">
          <cell r="Q69">
            <v>61171.990000000005</v>
          </cell>
          <cell r="S69">
            <v>62369</v>
          </cell>
        </row>
      </sheetData>
      <sheetData sheetId="3">
        <row r="55">
          <cell r="B55">
            <v>16790.946</v>
          </cell>
          <cell r="I55">
            <v>16866.41</v>
          </cell>
        </row>
        <row r="56">
          <cell r="B56">
            <v>1254.13</v>
          </cell>
          <cell r="I56">
            <v>1227.19</v>
          </cell>
        </row>
        <row r="57">
          <cell r="B57">
            <v>1199.58</v>
          </cell>
          <cell r="I57">
            <v>1178.17</v>
          </cell>
        </row>
        <row r="61">
          <cell r="B61">
            <v>68.53</v>
          </cell>
          <cell r="I61">
            <v>68.04</v>
          </cell>
        </row>
        <row r="62">
          <cell r="B62">
            <v>1818.5</v>
          </cell>
          <cell r="I62">
            <v>1790</v>
          </cell>
        </row>
        <row r="63">
          <cell r="B63">
            <v>6046.17</v>
          </cell>
          <cell r="I63">
            <v>6012</v>
          </cell>
        </row>
        <row r="64">
          <cell r="B64">
            <v>17785</v>
          </cell>
          <cell r="I64">
            <v>17550</v>
          </cell>
        </row>
      </sheetData>
      <sheetData sheetId="4">
        <row r="18">
          <cell r="M18">
            <v>30.0785</v>
          </cell>
          <cell r="O18">
            <v>30.12398722070326</v>
          </cell>
        </row>
        <row r="21">
          <cell r="M21">
            <v>44.0259</v>
          </cell>
          <cell r="O21">
            <v>43.8155851910828</v>
          </cell>
        </row>
      </sheetData>
      <sheetData sheetId="5">
        <row r="2">
          <cell r="A2">
            <v>40081</v>
          </cell>
          <cell r="B2">
            <v>412.7</v>
          </cell>
        </row>
        <row r="3">
          <cell r="A3">
            <v>40074</v>
          </cell>
          <cell r="B3">
            <v>411.7</v>
          </cell>
        </row>
        <row r="4">
          <cell r="A4">
            <v>40067</v>
          </cell>
          <cell r="B4">
            <v>410.9</v>
          </cell>
        </row>
      </sheetData>
      <sheetData sheetId="7">
        <row r="8">
          <cell r="AA8">
            <v>12.84</v>
          </cell>
          <cell r="AB8">
            <v>12.67</v>
          </cell>
          <cell r="AE8">
            <v>9.82</v>
          </cell>
          <cell r="AF8">
            <v>9.53</v>
          </cell>
        </row>
      </sheetData>
      <sheetData sheetId="9">
        <row r="4">
          <cell r="F4">
            <v>517.9</v>
          </cell>
          <cell r="G4">
            <v>375.3</v>
          </cell>
        </row>
        <row r="5">
          <cell r="F5">
            <v>526.7</v>
          </cell>
          <cell r="G5">
            <v>386.8</v>
          </cell>
        </row>
      </sheetData>
      <sheetData sheetId="11">
        <row r="7">
          <cell r="G7" t="str">
            <v>71,070</v>
          </cell>
          <cell r="J7">
            <v>70.41</v>
          </cell>
        </row>
        <row r="12">
          <cell r="L12">
            <v>5002.5057275</v>
          </cell>
          <cell r="M12">
            <v>4927.38467375</v>
          </cell>
        </row>
        <row r="14">
          <cell r="G14" t="str">
            <v>346,500</v>
          </cell>
          <cell r="J14">
            <v>341.5</v>
          </cell>
        </row>
        <row r="15">
          <cell r="G15" t="str">
            <v>61,500</v>
          </cell>
          <cell r="J15">
            <v>61.59</v>
          </cell>
        </row>
        <row r="23">
          <cell r="G23" t="str">
            <v>24,340</v>
          </cell>
          <cell r="J23">
            <v>24.19</v>
          </cell>
        </row>
        <row r="33">
          <cell r="G33" t="str">
            <v>1020,300</v>
          </cell>
          <cell r="J33">
            <v>1017.8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40092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39448</v>
      </c>
      <c r="C4" s="9">
        <v>39814</v>
      </c>
      <c r="D4" s="9">
        <v>40087</v>
      </c>
      <c r="E4" s="9">
        <f>IF(J3=2,F4-3,F4-1)</f>
        <v>40091</v>
      </c>
      <c r="F4" s="9">
        <f ca="1">TODAY()</f>
        <v>40092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1267</v>
      </c>
      <c r="E6" s="15">
        <f>'[1]инд-обновл'!I56</f>
        <v>1227.19</v>
      </c>
      <c r="F6" s="15">
        <f>'[1]инд-обновл'!B56</f>
        <v>1254.13</v>
      </c>
      <c r="G6" s="16">
        <f>IF(ISERROR(F6/E6-1),"н/д",F6/E6-1)</f>
        <v>0.02195259087834822</v>
      </c>
      <c r="H6" s="16">
        <f>IF(ISERROR(F6/D6-1),"н/д",F6/D6-1)</f>
        <v>-0.010157853196527178</v>
      </c>
      <c r="I6" s="16">
        <f>IF(ISERROR(F6/C6-1),"н/д",F6/C6-1)</f>
        <v>0.9769069499834488</v>
      </c>
      <c r="J6" s="16">
        <f>IF(ISERROR(F6/B6-1),"н/д",F6/B6-1)</f>
        <v>-0.45593721801901843</v>
      </c>
    </row>
    <row r="7" spans="1:10" ht="18.75">
      <c r="A7" s="14" t="s">
        <v>16</v>
      </c>
      <c r="B7" s="15">
        <v>1914.76</v>
      </c>
      <c r="C7" s="15">
        <v>639.82</v>
      </c>
      <c r="D7" s="15">
        <v>1211</v>
      </c>
      <c r="E7" s="15">
        <f>'[1]инд-обновл'!I57</f>
        <v>1178.17</v>
      </c>
      <c r="F7" s="15">
        <f>'[1]инд-обновл'!B57</f>
        <v>1199.58</v>
      </c>
      <c r="G7" s="16">
        <f>IF(ISERROR(F7/E7-1),"н/д",F7/E7-1)</f>
        <v>0.01817225018460822</v>
      </c>
      <c r="H7" s="16">
        <f>IF(ISERROR(F7/D7-1),"н/д",F7/D7-1)</f>
        <v>-0.009430222956234524</v>
      </c>
      <c r="I7" s="16">
        <f>IF(ISERROR(F7/C7-1),"н/д",F7/C7-1)</f>
        <v>0.8748710574849174</v>
      </c>
      <c r="J7" s="16">
        <f>IF(ISERROR(F7/B7-1),"н/д",F7/B7-1)</f>
        <v>-0.3735089515135056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9712</v>
      </c>
      <c r="E9" s="19">
        <f>'[1]СевАм-индексы'!Q2</f>
        <v>9487.67</v>
      </c>
      <c r="F9" s="15">
        <f>'[1]СевАм-индексы'!S2</f>
        <v>9600</v>
      </c>
      <c r="G9" s="16">
        <f aca="true" t="shared" si="0" ref="G9:G15">IF(ISERROR(F9/E9-1),"н/д",F9/E9-1)</f>
        <v>0.011839577051056871</v>
      </c>
      <c r="H9" s="16">
        <f aca="true" t="shared" si="1" ref="H9:H15">IF(ISERROR(F9/D9-1),"н/д",F9/D9-1)</f>
        <v>-0.011532125205930832</v>
      </c>
      <c r="I9" s="16">
        <f aca="true" t="shared" si="2" ref="I9:I15">IF(ISERROR(F9/C9-1),"н/д",F9/C9-1)</f>
        <v>0.0625710456031141</v>
      </c>
      <c r="J9" s="16">
        <f aca="true" t="shared" si="3" ref="J9:J15">IF(ISERROR(F9/B9-1),"н/д",F9/B9-1)</f>
        <v>-0.264027181929414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2122</v>
      </c>
      <c r="E10" s="15">
        <f>'[1]СевАм-индексы'!Q18</f>
        <v>2048.11</v>
      </c>
      <c r="F10" s="15">
        <f>'[1]СевАм-индексы'!S18</f>
        <v>2068</v>
      </c>
      <c r="G10" s="16">
        <f t="shared" si="0"/>
        <v>0.009711392454506695</v>
      </c>
      <c r="H10" s="16">
        <f t="shared" si="1"/>
        <v>-0.025447690857681393</v>
      </c>
      <c r="I10" s="16">
        <f t="shared" si="2"/>
        <v>0.26699383045073843</v>
      </c>
      <c r="J10" s="16">
        <f t="shared" si="3"/>
        <v>-0.20754138565297364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1057</v>
      </c>
      <c r="E11" s="15">
        <f>'[1]СевАм-индексы'!Q8</f>
        <v>1025.21</v>
      </c>
      <c r="F11" s="15">
        <f>'[1]СевАм-индексы'!S8</f>
        <v>1040</v>
      </c>
      <c r="G11" s="16">
        <f t="shared" si="0"/>
        <v>0.014426312657894513</v>
      </c>
      <c r="H11" s="16">
        <f t="shared" si="1"/>
        <v>-0.016083254493850507</v>
      </c>
      <c r="I11" s="16">
        <f t="shared" si="2"/>
        <v>0.11611933891393011</v>
      </c>
      <c r="J11" s="16">
        <f t="shared" si="3"/>
        <v>-0.28135106000718657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3721</v>
      </c>
      <c r="E12" s="15">
        <f>'[1]евр-индексы'!Q47</f>
        <v>3675.01</v>
      </c>
      <c r="F12" s="15">
        <f>'[1]евр-индексы'!S47</f>
        <v>3698</v>
      </c>
      <c r="G12" s="16">
        <f t="shared" si="0"/>
        <v>0.0062557652904344785</v>
      </c>
      <c r="H12" s="16">
        <f t="shared" si="1"/>
        <v>-0.006181134103735553</v>
      </c>
      <c r="I12" s="16">
        <f t="shared" si="2"/>
        <v>0.10398275661329848</v>
      </c>
      <c r="J12" s="16">
        <f t="shared" si="3"/>
        <v>-0.33370569899641456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5555</v>
      </c>
      <c r="E13" s="15">
        <f>'[1]евр-индексы'!Q36</f>
        <v>5508.85</v>
      </c>
      <c r="F13" s="15">
        <f>'[1]евр-индексы'!S36</f>
        <v>5551</v>
      </c>
      <c r="G13" s="16">
        <f t="shared" si="0"/>
        <v>0.007651324686640537</v>
      </c>
      <c r="H13" s="16">
        <f t="shared" si="1"/>
        <v>-0.0007200720072007005</v>
      </c>
      <c r="I13" s="16">
        <f t="shared" si="2"/>
        <v>0.11621191738704661</v>
      </c>
      <c r="J13" s="16">
        <f t="shared" si="3"/>
        <v>-0.3016819514158836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5048</v>
      </c>
      <c r="E14" s="15">
        <f>'[1]евр-индексы'!Q27</f>
        <v>5024.33</v>
      </c>
      <c r="F14" s="15">
        <f>'[1]евр-индексы'!S27</f>
        <v>5060</v>
      </c>
      <c r="G14" s="16">
        <f t="shared" si="0"/>
        <v>0.007099454056560761</v>
      </c>
      <c r="H14" s="16">
        <f t="shared" si="1"/>
        <v>0.002377179080824021</v>
      </c>
      <c r="I14" s="16">
        <f t="shared" si="2"/>
        <v>0.10921370777699102</v>
      </c>
      <c r="J14" s="16">
        <f t="shared" si="3"/>
        <v>-0.2114326678822448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9979</v>
      </c>
      <c r="E15" s="15">
        <f>'[1]азия-индексы'!S10</f>
        <v>9674.49</v>
      </c>
      <c r="F15" s="15">
        <f>'[1]азия-индексы'!L10</f>
        <v>9692</v>
      </c>
      <c r="G15" s="16">
        <f t="shared" si="0"/>
        <v>0.0018099145277943318</v>
      </c>
      <c r="H15" s="16">
        <f t="shared" si="1"/>
        <v>-0.028760396833350077</v>
      </c>
      <c r="I15" s="16">
        <f t="shared" si="2"/>
        <v>0.07175399640831914</v>
      </c>
      <c r="J15" s="16">
        <f t="shared" si="3"/>
        <v>-0.340294321848156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7545</v>
      </c>
      <c r="E17" s="15">
        <f>'[1]азия-индексы'!S49</f>
        <v>7437.9800000000005</v>
      </c>
      <c r="F17" s="15">
        <f>'[1]азия-индексы'!L49</f>
        <v>7536</v>
      </c>
      <c r="G17" s="16">
        <f aca="true" t="shared" si="4" ref="G17:G22">IF(ISERROR(F17/E17-1),"н/д",F17/E17-1)</f>
        <v>0.013178309164584956</v>
      </c>
      <c r="H17" s="16">
        <f aca="true" t="shared" si="5" ref="H17:H22">IF(ISERROR(F17/D17-1),"н/д",F17/D17-1)</f>
        <v>-0.0011928429423458953</v>
      </c>
      <c r="I17" s="16">
        <f aca="true" t="shared" si="6" ref="I17:I22">IF(ISERROR(F17/C17-1),"н/д",F17/C17-1)</f>
        <v>0.603981005936177</v>
      </c>
      <c r="J17" s="16">
        <f aca="true" t="shared" si="7" ref="J17:J22">IF(ISERROR(F17/B17-1),"н/д",F17/B17-1)</f>
        <v>-0.09456812966322647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569</v>
      </c>
      <c r="E18" s="15">
        <f>'[1]азия-индексы'!S96</f>
        <v>549</v>
      </c>
      <c r="F18" s="15">
        <f>'[1]азия-индексы'!L96</f>
        <v>552</v>
      </c>
      <c r="G18" s="16">
        <f t="shared" si="4"/>
        <v>0.005464480874316946</v>
      </c>
      <c r="H18" s="16">
        <f t="shared" si="5"/>
        <v>-0.02987697715289983</v>
      </c>
      <c r="I18" s="16">
        <f t="shared" si="6"/>
        <v>0.761664645433076</v>
      </c>
      <c r="J18" s="16">
        <f t="shared" si="7"/>
        <v>-0.40071653457822176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17127</v>
      </c>
      <c r="E19" s="15">
        <f>'[1]инд-обновл'!I55</f>
        <v>16866.41</v>
      </c>
      <c r="F19" s="15">
        <f>'[1]инд-обновл'!B55</f>
        <v>16790.946</v>
      </c>
      <c r="G19" s="16">
        <f t="shared" si="4"/>
        <v>-0.004474218283558873</v>
      </c>
      <c r="H19" s="16">
        <f t="shared" si="5"/>
        <v>-0.019621299702224593</v>
      </c>
      <c r="I19" s="16">
        <f t="shared" si="6"/>
        <v>0.6954625959008267</v>
      </c>
      <c r="J19" s="16">
        <f t="shared" si="7"/>
        <v>-0.1728883240479393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2478</v>
      </c>
      <c r="E20" s="15">
        <f>'[1]азия-индексы'!S77</f>
        <v>2480.41</v>
      </c>
      <c r="F20" s="15">
        <f>'[1]азия-индексы'!L77</f>
        <v>2530</v>
      </c>
      <c r="G20" s="16">
        <f t="shared" si="4"/>
        <v>0.019992662503376613</v>
      </c>
      <c r="H20" s="16">
        <f t="shared" si="5"/>
        <v>0.02098466505246166</v>
      </c>
      <c r="I20" s="16">
        <f t="shared" si="6"/>
        <v>0.7601983667028911</v>
      </c>
      <c r="J20" s="16">
        <f t="shared" si="7"/>
        <v>-0.07376899139666848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937</v>
      </c>
      <c r="E21" s="15">
        <f>'[1]азия-индексы'!S41</f>
        <v>937.15</v>
      </c>
      <c r="F21" s="15">
        <f>'[1]азия-индексы'!L41</f>
        <v>949</v>
      </c>
      <c r="G21" s="16">
        <f t="shared" si="4"/>
        <v>0.01264472069572653</v>
      </c>
      <c r="H21" s="16">
        <f t="shared" si="5"/>
        <v>0.012806830309498363</v>
      </c>
      <c r="I21" s="16">
        <f t="shared" si="6"/>
        <v>0.6616036488746093</v>
      </c>
      <c r="J21" s="16">
        <f t="shared" si="7"/>
        <v>-0.3554740559630536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61518</v>
      </c>
      <c r="E22" s="15">
        <f>'[1]СевАм-индексы'!Q69</f>
        <v>61171.990000000005</v>
      </c>
      <c r="F22" s="15">
        <f>'[1]СевАм-индексы'!S69</f>
        <v>62369</v>
      </c>
      <c r="G22" s="16">
        <f t="shared" si="4"/>
        <v>0.019567942779039837</v>
      </c>
      <c r="H22" s="16">
        <f t="shared" si="5"/>
        <v>0.013833349588738164</v>
      </c>
      <c r="I22" s="16">
        <f t="shared" si="6"/>
        <v>0.5497713944935891</v>
      </c>
      <c r="J22" s="16">
        <f t="shared" si="7"/>
        <v>0.00045973441915792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69.19</v>
      </c>
      <c r="E24" s="21">
        <f>'[1]инд-обновл'!I61</f>
        <v>68.04</v>
      </c>
      <c r="F24" s="21">
        <f>'[1]инд-обновл'!B61</f>
        <v>68.53</v>
      </c>
      <c r="G24" s="16">
        <f aca="true" t="shared" si="8" ref="G24:G33">IF(ISERROR(F24/E24-1),"н/д",F24/E24-1)</f>
        <v>0.007201646090534863</v>
      </c>
      <c r="H24" s="16">
        <f aca="true" t="shared" si="9" ref="H24:H33">IF(ISERROR(F24/D24-1),"н/д",F24/D24-1)</f>
        <v>-0.009538950715421213</v>
      </c>
      <c r="I24" s="16">
        <f aca="true" t="shared" si="10" ref="I24:I33">IF(ISERROR(F24/C24-1),"н/д",F24/C24-1)</f>
        <v>0.458395403277293</v>
      </c>
      <c r="J24" s="16">
        <f aca="true" t="shared" si="11" ref="J24:J33">IF(ISERROR(F24/B24-1),"н/д",F24/B24-1)</f>
        <v>-0.29856704196519956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70.82</v>
      </c>
      <c r="E25" s="21">
        <f>'[1]сырье'!J7</f>
        <v>70.41</v>
      </c>
      <c r="F25" s="21" t="str">
        <f>'[1]сырье'!G7</f>
        <v>71,070</v>
      </c>
      <c r="G25" s="16">
        <f t="shared" si="8"/>
        <v>0.009373668512995259</v>
      </c>
      <c r="H25" s="16">
        <f t="shared" si="9"/>
        <v>0.003530076249647074</v>
      </c>
      <c r="I25" s="16">
        <f t="shared" si="10"/>
        <v>0.533664220975399</v>
      </c>
      <c r="J25" s="16">
        <f t="shared" si="11"/>
        <v>-0.2866606443842217</v>
      </c>
    </row>
    <row r="26" spans="1:10" ht="18.75">
      <c r="A26" s="14" t="s">
        <v>35</v>
      </c>
      <c r="B26" s="21">
        <v>837.3</v>
      </c>
      <c r="C26" s="21">
        <v>877</v>
      </c>
      <c r="D26" s="21">
        <v>1000.7</v>
      </c>
      <c r="E26" s="21">
        <f>'[1]сырье'!J33</f>
        <v>1017.8</v>
      </c>
      <c r="F26" s="21" t="str">
        <f>'[1]сырье'!G33</f>
        <v>1020,300</v>
      </c>
      <c r="G26" s="16">
        <f t="shared" si="8"/>
        <v>0.002456278247199739</v>
      </c>
      <c r="H26" s="16">
        <f t="shared" si="9"/>
        <v>0.019586289597281814</v>
      </c>
      <c r="I26" s="16">
        <f t="shared" si="10"/>
        <v>0.1633979475484606</v>
      </c>
      <c r="J26" s="16">
        <f t="shared" si="11"/>
        <v>0.21855965603726268</v>
      </c>
    </row>
    <row r="27" spans="1:10" ht="18.75">
      <c r="A27" s="14" t="s">
        <v>36</v>
      </c>
      <c r="B27" s="21">
        <v>6665.6</v>
      </c>
      <c r="C27" s="22">
        <v>3070</v>
      </c>
      <c r="D27" s="21">
        <v>6034.04</v>
      </c>
      <c r="E27" s="21">
        <f>'[1]инд-обновл'!I63</f>
        <v>6012</v>
      </c>
      <c r="F27" s="21">
        <f>'[1]инд-обновл'!B63</f>
        <v>6046.17</v>
      </c>
      <c r="G27" s="16">
        <f t="shared" si="8"/>
        <v>0.005683632734530875</v>
      </c>
      <c r="H27" s="16">
        <f t="shared" si="9"/>
        <v>0.0020102617814929946</v>
      </c>
      <c r="I27" s="16">
        <f t="shared" si="10"/>
        <v>0.9694364820846906</v>
      </c>
      <c r="J27" s="16">
        <f t="shared" si="11"/>
        <v>-0.09292936869899193</v>
      </c>
    </row>
    <row r="28" spans="1:10" ht="18.75">
      <c r="A28" s="14" t="s">
        <v>37</v>
      </c>
      <c r="B28" s="21">
        <v>26500</v>
      </c>
      <c r="C28" s="22">
        <v>12710</v>
      </c>
      <c r="D28" s="21">
        <v>17425</v>
      </c>
      <c r="E28" s="21">
        <f>'[1]инд-обновл'!I64</f>
        <v>17550</v>
      </c>
      <c r="F28" s="21">
        <f>'[1]инд-обновл'!B64</f>
        <v>17785</v>
      </c>
      <c r="G28" s="16">
        <f t="shared" si="8"/>
        <v>0.01339031339031349</v>
      </c>
      <c r="H28" s="16">
        <f t="shared" si="9"/>
        <v>0.020659971305595493</v>
      </c>
      <c r="I28" s="16">
        <f t="shared" si="10"/>
        <v>0.3992918961447678</v>
      </c>
      <c r="J28" s="16">
        <f t="shared" si="11"/>
        <v>-0.32886792452830194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1858</v>
      </c>
      <c r="E29" s="21">
        <f>'[1]инд-обновл'!I62</f>
        <v>1790</v>
      </c>
      <c r="F29" s="21">
        <f>'[1]инд-обновл'!B62</f>
        <v>1818.5</v>
      </c>
      <c r="G29" s="16">
        <f t="shared" si="8"/>
        <v>0.01592178770949726</v>
      </c>
      <c r="H29" s="16">
        <f t="shared" si="9"/>
        <v>-0.02125941872981696</v>
      </c>
      <c r="I29" s="16">
        <f t="shared" si="10"/>
        <v>0.21638795986622084</v>
      </c>
      <c r="J29" s="16">
        <f t="shared" si="11"/>
        <v>-0.23124075248361864</v>
      </c>
    </row>
    <row r="30" spans="1:10" ht="18.75">
      <c r="A30" s="14" t="s">
        <v>39</v>
      </c>
      <c r="B30" s="21">
        <v>67</v>
      </c>
      <c r="C30" s="22">
        <v>47.81</v>
      </c>
      <c r="D30" s="21">
        <v>61.34</v>
      </c>
      <c r="E30" s="21">
        <f>'[1]сырье'!J15</f>
        <v>61.59</v>
      </c>
      <c r="F30" s="21" t="str">
        <f>'[1]сырье'!G15</f>
        <v>61,500</v>
      </c>
      <c r="G30" s="16">
        <f t="shared" si="8"/>
        <v>-0.00146127618119829</v>
      </c>
      <c r="H30" s="16">
        <f t="shared" si="9"/>
        <v>0.002608412129116333</v>
      </c>
      <c r="I30" s="16">
        <f t="shared" si="10"/>
        <v>0.2863417695042878</v>
      </c>
      <c r="J30" s="16">
        <f t="shared" si="11"/>
        <v>-0.08208955223880599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24.64</v>
      </c>
      <c r="E31" s="21">
        <f>'[1]сырье'!J23</f>
        <v>24.19</v>
      </c>
      <c r="F31" s="21" t="str">
        <f>'[1]сырье'!G23</f>
        <v>24,340</v>
      </c>
      <c r="G31" s="16">
        <f t="shared" si="8"/>
        <v>0.0062009094667216935</v>
      </c>
      <c r="H31" s="16">
        <f t="shared" si="9"/>
        <v>-0.012175324675324672</v>
      </c>
      <c r="I31" s="16">
        <f t="shared" si="10"/>
        <v>1.1539823008849557</v>
      </c>
      <c r="J31" s="16">
        <f t="shared" si="11"/>
        <v>1.1350877192982454</v>
      </c>
    </row>
    <row r="32" spans="1:10" ht="18.75">
      <c r="A32" s="14" t="s">
        <v>41</v>
      </c>
      <c r="B32" s="21">
        <v>503.3</v>
      </c>
      <c r="C32" s="22">
        <v>392.5</v>
      </c>
      <c r="D32" s="21">
        <v>340.5</v>
      </c>
      <c r="E32" s="21">
        <f>'[1]сырье'!J14</f>
        <v>341.5</v>
      </c>
      <c r="F32" s="21" t="str">
        <f>'[1]сырье'!G14</f>
        <v>346,500</v>
      </c>
      <c r="G32" s="16">
        <f t="shared" si="8"/>
        <v>0.014641288433382194</v>
      </c>
      <c r="H32" s="16">
        <f t="shared" si="9"/>
        <v>0.017621145374449254</v>
      </c>
      <c r="I32" s="16">
        <f t="shared" si="10"/>
        <v>-0.11719745222929934</v>
      </c>
      <c r="J32" s="16">
        <f t="shared" si="11"/>
        <v>-0.31154381084840055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5035.93</v>
      </c>
      <c r="E33" s="21">
        <f>'[1]сырье'!M12</f>
        <v>4927.38467375</v>
      </c>
      <c r="F33" s="21">
        <f>'[1]сырье'!L12</f>
        <v>5002.5057275</v>
      </c>
      <c r="G33" s="16">
        <f t="shared" si="8"/>
        <v>0.015245623941276154</v>
      </c>
      <c r="H33" s="16">
        <f t="shared" si="9"/>
        <v>-0.00663715986918012</v>
      </c>
      <c r="I33" s="16">
        <f t="shared" si="10"/>
        <v>-0.22885330463535325</v>
      </c>
      <c r="J33" s="16">
        <f t="shared" si="11"/>
        <v>-0.4434301212158298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40087</v>
      </c>
      <c r="E35" s="9">
        <f>IF(J35=2,F35-3,F35-1)</f>
        <v>40091</v>
      </c>
      <c r="F35" s="24">
        <f ca="1">TODAY()</f>
        <v>40092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10</v>
      </c>
      <c r="C36" s="26">
        <v>13</v>
      </c>
      <c r="D36" s="26">
        <v>10</v>
      </c>
      <c r="E36" s="21">
        <v>10</v>
      </c>
      <c r="F36" s="21">
        <v>10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544.9</v>
      </c>
      <c r="E37" s="26">
        <f>'[1]остатки средств на кс'!F5</f>
        <v>526.7</v>
      </c>
      <c r="F37" s="26">
        <f>'[1]остатки средств на кс'!F4</f>
        <v>517.9</v>
      </c>
      <c r="G37" s="16">
        <f aca="true" t="shared" si="12" ref="G37:G43">IF(ISERROR(F37/E37-1),"н/д",F37/E37-1)</f>
        <v>-0.016707803303588453</v>
      </c>
      <c r="H37" s="16">
        <f aca="true" t="shared" si="13" ref="H37:H43">IF(ISERROR(F37/D37-1),"н/д",F37/D37-1)</f>
        <v>-0.04955037621581937</v>
      </c>
      <c r="I37" s="16">
        <f aca="true" t="shared" si="14" ref="I37:I43">IF(ISERROR(F37/C37-1),"н/д",F37/C37-1)</f>
        <v>-0.4960101206695212</v>
      </c>
      <c r="J37" s="16">
        <f aca="true" t="shared" si="15" ref="J37:J43">IF(ISERROR(F37/B37-1),"н/д",F37/B37-1)</f>
        <v>-0.3544003989030168</v>
      </c>
    </row>
    <row r="38" spans="1:10" ht="37.5">
      <c r="A38" s="14" t="s">
        <v>46</v>
      </c>
      <c r="B38" s="26">
        <v>576.5</v>
      </c>
      <c r="C38" s="26">
        <v>802.7</v>
      </c>
      <c r="D38" s="26">
        <v>376.2</v>
      </c>
      <c r="E38" s="26">
        <f>'[1]остатки средств на кс'!G5</f>
        <v>386.8</v>
      </c>
      <c r="F38" s="26">
        <f>'[1]остатки средств на кс'!G4</f>
        <v>375.3</v>
      </c>
      <c r="G38" s="16">
        <f t="shared" si="12"/>
        <v>-0.029731127197518137</v>
      </c>
      <c r="H38" s="16">
        <f t="shared" si="13"/>
        <v>-0.0023923444976076125</v>
      </c>
      <c r="I38" s="16">
        <f t="shared" si="14"/>
        <v>-0.5324529712221253</v>
      </c>
      <c r="J38" s="16">
        <f t="shared" si="15"/>
        <v>-0.34900260190806587</v>
      </c>
    </row>
    <row r="39" spans="1:10" ht="18.75">
      <c r="A39" s="14" t="s">
        <v>47</v>
      </c>
      <c r="B39" s="26">
        <v>5.5</v>
      </c>
      <c r="C39" s="26">
        <v>15.7</v>
      </c>
      <c r="D39" s="26">
        <v>9.87</v>
      </c>
      <c r="E39" s="26">
        <f>'[1]rates-cbr'!AE8</f>
        <v>9.82</v>
      </c>
      <c r="F39" s="26">
        <f>'[1]rates-cbr'!AF8</f>
        <v>9.53</v>
      </c>
      <c r="G39" s="16">
        <f t="shared" si="12"/>
        <v>-0.029531568228105987</v>
      </c>
      <c r="H39" s="16">
        <f t="shared" si="13"/>
        <v>-0.03444782168186422</v>
      </c>
      <c r="I39" s="16">
        <f t="shared" si="14"/>
        <v>-0.39299363057324843</v>
      </c>
      <c r="J39" s="16">
        <f t="shared" si="15"/>
        <v>0.7327272727272727</v>
      </c>
    </row>
    <row r="40" spans="1:10" ht="18.75">
      <c r="A40" s="14" t="s">
        <v>48</v>
      </c>
      <c r="B40" s="26">
        <v>6.78</v>
      </c>
      <c r="C40" s="26">
        <v>21.61</v>
      </c>
      <c r="D40" s="26">
        <v>12.96</v>
      </c>
      <c r="E40" s="26">
        <f>'[1]rates-cbr'!AA8</f>
        <v>12.84</v>
      </c>
      <c r="F40" s="26">
        <f>'[1]rates-cbr'!AB8</f>
        <v>12.67</v>
      </c>
      <c r="G40" s="16">
        <f t="shared" si="12"/>
        <v>-0.013239875389408073</v>
      </c>
      <c r="H40" s="16">
        <f t="shared" si="13"/>
        <v>-0.022376543209876587</v>
      </c>
      <c r="I40" s="16">
        <f t="shared" si="14"/>
        <v>-0.4136973623322536</v>
      </c>
      <c r="J40" s="16">
        <f t="shared" si="15"/>
        <v>0.8687315634218289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0.87</v>
      </c>
      <c r="E41" s="26">
        <v>0.284</v>
      </c>
      <c r="F41" s="26">
        <v>0.284</v>
      </c>
      <c r="G41" s="16">
        <f t="shared" si="12"/>
        <v>0</v>
      </c>
      <c r="H41" s="16">
        <f t="shared" si="13"/>
        <v>-0.6735632183908047</v>
      </c>
      <c r="I41" s="16">
        <f t="shared" si="14"/>
        <v>-0.8007017543859649</v>
      </c>
      <c r="J41" s="16">
        <f t="shared" si="15"/>
        <v>-0.9396130129704444</v>
      </c>
    </row>
    <row r="42" spans="1:10" ht="18.75">
      <c r="A42" s="14" t="s">
        <v>50</v>
      </c>
      <c r="B42" s="26">
        <v>24.5</v>
      </c>
      <c r="C42" s="26">
        <v>29.39</v>
      </c>
      <c r="D42" s="26">
        <v>30.0087</v>
      </c>
      <c r="E42" s="26">
        <f>'[1]курсы валют'!O18</f>
        <v>30.12398722070326</v>
      </c>
      <c r="F42" s="26">
        <f>'[1]курсы валют'!M18</f>
        <v>30.0785</v>
      </c>
      <c r="G42" s="16">
        <f t="shared" si="12"/>
        <v>-0.0015100000000000113</v>
      </c>
      <c r="H42" s="16">
        <f t="shared" si="13"/>
        <v>0.002325992128949128</v>
      </c>
      <c r="I42" s="16">
        <f t="shared" si="14"/>
        <v>0.02342633548826134</v>
      </c>
      <c r="J42" s="16">
        <f t="shared" si="15"/>
        <v>0.22769387755102044</v>
      </c>
    </row>
    <row r="43" spans="1:10" ht="18.75">
      <c r="A43" s="14" t="s">
        <v>51</v>
      </c>
      <c r="B43" s="26">
        <v>36</v>
      </c>
      <c r="C43" s="26">
        <v>41.4275</v>
      </c>
      <c r="D43" s="26">
        <v>43.8877</v>
      </c>
      <c r="E43" s="26">
        <f>'[1]курсы валют'!O21</f>
        <v>43.8155851910828</v>
      </c>
      <c r="F43" s="26">
        <f>'[1]курсы валют'!M21</f>
        <v>44.0259</v>
      </c>
      <c r="G43" s="16">
        <f t="shared" si="12"/>
        <v>0.0047999999999999154</v>
      </c>
      <c r="H43" s="16">
        <f t="shared" si="13"/>
        <v>0.003148946060057778</v>
      </c>
      <c r="I43" s="16">
        <f t="shared" si="14"/>
        <v>0.06272162211091659</v>
      </c>
      <c r="J43" s="16">
        <f t="shared" si="15"/>
        <v>0.2229416666666666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40067</v>
      </c>
      <c r="E44" s="31">
        <f>'[1]ЗВР-cbr'!A3</f>
        <v>40074</v>
      </c>
      <c r="F44" s="31">
        <f>'[1]ЗВР-cbr'!A2</f>
        <v>40081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410.9</v>
      </c>
      <c r="E45" s="26">
        <f>'[1]ЗВР-cbr'!B3</f>
        <v>411.7</v>
      </c>
      <c r="F45" s="26">
        <f>'[1]ЗВР-cbr'!B2</f>
        <v>412.7</v>
      </c>
      <c r="G45" s="16">
        <f>IF(ISERROR(F45/E45-1),"н/д",F45/E45-1)</f>
        <v>0.0024289531212047244</v>
      </c>
      <c r="H45" s="16">
        <f>IF(ISERROR(F45/D45-1),"н/д",F45/D45-1)</f>
        <v>0.0043806278899976014</v>
      </c>
      <c r="I45" s="16">
        <f>IF(ISERROR(F45/C45-1),"н/д",F45/C45-1)</f>
        <v>-0.0312206572769953</v>
      </c>
      <c r="J45" s="16">
        <f>IF(ISERROR(F45/B45-1),"н/д",F45/B45-1)</f>
        <v>-0.14056643065389418</v>
      </c>
    </row>
    <row r="46" spans="1:10" ht="18.75">
      <c r="A46" s="33"/>
      <c r="B46" s="31">
        <v>39448</v>
      </c>
      <c r="C46" s="31">
        <v>39814</v>
      </c>
      <c r="D46" s="31">
        <v>40056</v>
      </c>
      <c r="E46" s="31">
        <v>40077</v>
      </c>
      <c r="F46" s="31">
        <v>40084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8.2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>
        <v>13305</v>
      </c>
      <c r="G49" s="16">
        <f>IF(ISERROR(F49/E49-1),"н/д",F49/E49-1)</f>
        <v>0.014023321393186405</v>
      </c>
      <c r="H49" s="16"/>
      <c r="I49" s="16">
        <f>IF(ISERROR(F49/C49-1),"н/д",F49/C49-1)</f>
        <v>-0.013947766282275564</v>
      </c>
      <c r="J49" s="16">
        <f>IF(ISERROR(F49/B49-1),"н/д",F49/B49-1)</f>
        <v>0.0024788842760377072</v>
      </c>
    </row>
    <row r="50" spans="1:10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7">
        <v>39995</v>
      </c>
      <c r="F51" s="37">
        <v>40087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480.5</v>
      </c>
      <c r="D52" s="26"/>
      <c r="E52" s="26">
        <v>475.6</v>
      </c>
      <c r="F52" s="26">
        <v>487.4</v>
      </c>
      <c r="G52" s="16"/>
      <c r="H52" s="16"/>
      <c r="I52" s="16">
        <f>IF(ISERROR(F52/C52-1),"н/д",F52/C52-1)</f>
        <v>0.01436004162330895</v>
      </c>
      <c r="J52" s="16">
        <f>IF(ISERROR(F52/B52-1),"н/д",F52/B52-1)</f>
        <v>0.047271164589600456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38">
        <v>420.7</v>
      </c>
      <c r="F53" s="38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4">
        <v>17.2</v>
      </c>
      <c r="F54" s="34">
        <v>46.1</v>
      </c>
      <c r="G54" s="16"/>
      <c r="H54" s="16"/>
      <c r="I54" s="16">
        <f>IF(ISERROR(F54/C54-1),"н/д",F54/C54-1)</f>
        <v>-0.5498046875</v>
      </c>
      <c r="J54" s="16">
        <f>IF(ISERROR(F54/B54-1),"н/д",F54/B54-1)</f>
        <v>-0.40223029045643155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39661</v>
      </c>
      <c r="E56" s="40">
        <v>39995</v>
      </c>
      <c r="F56" s="40">
        <v>40026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2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2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2"/>
    </row>
    <row r="60" spans="1:10" ht="37.5">
      <c r="A60" s="5" t="s">
        <v>2</v>
      </c>
      <c r="B60" s="43"/>
      <c r="C60" s="39" t="s">
        <v>71</v>
      </c>
      <c r="D60" s="43">
        <v>39661</v>
      </c>
      <c r="E60" s="43">
        <v>39995</v>
      </c>
      <c r="F60" s="43">
        <v>40026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72</v>
      </c>
      <c r="B61" s="26"/>
      <c r="C61" s="26">
        <v>237.3</v>
      </c>
      <c r="D61" s="46">
        <v>45.7</v>
      </c>
      <c r="E61" s="46">
        <v>26.3</v>
      </c>
      <c r="F61" s="46">
        <v>28.7</v>
      </c>
      <c r="G61" s="16">
        <f>IF(ISERROR(F61/E61-1),"н/д",F61/E61-1)</f>
        <v>0.09125475285171092</v>
      </c>
      <c r="H61" s="16">
        <f>IF(ISERROR(F61/D61-1),"н/д",F61/D61-1)</f>
        <v>-0.3719912472647703</v>
      </c>
      <c r="I61" s="44"/>
      <c r="J61" s="45"/>
    </row>
    <row r="62" spans="1:10" ht="18.75">
      <c r="A62" s="14" t="s">
        <v>73</v>
      </c>
      <c r="B62" s="26"/>
      <c r="C62" s="26">
        <v>176.6</v>
      </c>
      <c r="D62" s="46">
        <v>27.1</v>
      </c>
      <c r="E62" s="46">
        <v>16.1</v>
      </c>
      <c r="F62" s="46">
        <v>15.6</v>
      </c>
      <c r="G62" s="16">
        <f>IF(ISERROR(F62/E62-1),"н/д",F62/E62-1)</f>
        <v>-0.03105590062111807</v>
      </c>
      <c r="H62" s="16">
        <f>IF(ISERROR(F62/D62-1),"н/д",F62/D62-1)</f>
        <v>-0.42435424354243545</v>
      </c>
      <c r="I62" s="44"/>
      <c r="J62" s="45"/>
    </row>
    <row r="63" spans="1:10" ht="37.5">
      <c r="A63" s="14" t="s">
        <v>74</v>
      </c>
      <c r="B63" s="26"/>
      <c r="C63" s="46">
        <f>C61-C62</f>
        <v>60.70000000000002</v>
      </c>
      <c r="D63" s="46">
        <f>D61-D62</f>
        <v>18.6</v>
      </c>
      <c r="E63" s="46">
        <f>E61-E62</f>
        <v>10.2</v>
      </c>
      <c r="F63" s="46">
        <f>F61-F62</f>
        <v>13.1</v>
      </c>
      <c r="G63" s="16">
        <f>IF(ISERROR(F63/E63-1),"н/д",F63/E63-1)</f>
        <v>0.2843137254901962</v>
      </c>
      <c r="H63" s="16">
        <f>IF(ISERROR(F63/D63-1),"н/д",F63/D63-1)</f>
        <v>-0.29569892473118287</v>
      </c>
      <c r="I63" s="32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2009-10-06T08:59:26Z</cp:lastPrinted>
  <dcterms:created xsi:type="dcterms:W3CDTF">2009-10-06T08:58:18Z</dcterms:created>
  <dcterms:modified xsi:type="dcterms:W3CDTF">2009-10-06T08:59:33Z</dcterms:modified>
  <cp:category/>
  <cp:version/>
  <cp:contentType/>
  <cp:contentStatus/>
</cp:coreProperties>
</file>