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74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<sst xmlns="http://schemas.openxmlformats.org/spreadsheetml/2006/main" count="80" uniqueCount="75">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</sst>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9800</v>
          </cell>
          <cell r="S10">
            <v>9691.800000000001</v>
          </cell>
        </row>
        <row r="41">
          <cell r="L41">
            <v>949</v>
          </cell>
          <cell r="S41">
            <v>937.15</v>
          </cell>
        </row>
        <row r="49">
          <cell r="L49">
            <v>7609</v>
          </cell>
          <cell r="S49">
            <v>7536.05</v>
          </cell>
        </row>
        <row r="77">
          <cell r="L77">
            <v>2505</v>
          </cell>
          <cell r="S77">
            <v>2528.1499999999996</v>
          </cell>
        </row>
        <row r="96">
          <cell r="L96">
            <v>566</v>
          </cell>
          <cell r="S96">
            <v>552.03</v>
          </cell>
        </row>
      </sheetData>
      <sheetData sheetId="1">
        <row r="27">
          <cell r="Q27">
            <v>5137.9800000000005</v>
          </cell>
          <cell r="S27">
            <v>5140</v>
          </cell>
        </row>
        <row r="36">
          <cell r="Q36">
            <v>5657.64</v>
          </cell>
          <cell r="S36">
            <v>5659</v>
          </cell>
        </row>
        <row r="47">
          <cell r="Q47">
            <v>3770.21</v>
          </cell>
          <cell r="S47">
            <v>3777</v>
          </cell>
        </row>
      </sheetData>
      <sheetData sheetId="2">
        <row r="2">
          <cell r="Q2">
            <v>9599.75</v>
          </cell>
          <cell r="S2">
            <v>9731</v>
          </cell>
        </row>
        <row r="8">
          <cell r="Q8">
            <v>1040.46</v>
          </cell>
          <cell r="S8">
            <v>1055</v>
          </cell>
        </row>
        <row r="18">
          <cell r="Q18">
            <v>2068.15</v>
          </cell>
          <cell r="S18">
            <v>2104</v>
          </cell>
        </row>
        <row r="69">
          <cell r="Q69">
            <v>62369.299999999996</v>
          </cell>
          <cell r="S69">
            <v>62671</v>
          </cell>
        </row>
      </sheetData>
      <sheetData sheetId="3">
        <row r="55">
          <cell r="B55">
            <v>16940.43</v>
          </cell>
          <cell r="I55">
            <v>16958.54</v>
          </cell>
        </row>
        <row r="56">
          <cell r="B56">
            <v>1293.28</v>
          </cell>
          <cell r="I56">
            <v>1270.63</v>
          </cell>
        </row>
        <row r="57">
          <cell r="B57">
            <v>1240.61</v>
          </cell>
          <cell r="I57">
            <v>1220.45</v>
          </cell>
        </row>
        <row r="61">
          <cell r="B61">
            <v>69.0431</v>
          </cell>
          <cell r="I61">
            <v>68.56</v>
          </cell>
        </row>
        <row r="62">
          <cell r="B62">
            <v>1839</v>
          </cell>
          <cell r="I62">
            <v>1822</v>
          </cell>
        </row>
        <row r="63">
          <cell r="B63">
            <v>6138.76</v>
          </cell>
          <cell r="I63">
            <v>6138.76</v>
          </cell>
        </row>
        <row r="64">
          <cell r="B64">
            <v>18445</v>
          </cell>
          <cell r="I64">
            <v>18130</v>
          </cell>
        </row>
      </sheetData>
      <sheetData sheetId="4">
        <row r="18">
          <cell r="M18">
            <v>29.8322</v>
          </cell>
          <cell r="O18">
            <v>30.07854326937619</v>
          </cell>
        </row>
        <row r="21">
          <cell r="M21">
            <v>43.9667</v>
          </cell>
          <cell r="O21">
            <v>44.02569443053692</v>
          </cell>
        </row>
      </sheetData>
      <sheetData sheetId="5">
        <row r="2">
          <cell r="A2">
            <v>40081</v>
          </cell>
          <cell r="B2">
            <v>412.7</v>
          </cell>
        </row>
        <row r="3">
          <cell r="A3">
            <v>40074</v>
          </cell>
          <cell r="B3">
            <v>411.7</v>
          </cell>
        </row>
        <row r="4">
          <cell r="A4">
            <v>40067</v>
          </cell>
          <cell r="B4">
            <v>410.9</v>
          </cell>
        </row>
      </sheetData>
      <sheetData sheetId="7">
        <row r="8">
          <cell r="AA8">
            <v>12.67</v>
          </cell>
          <cell r="AB8">
            <v>12.67</v>
          </cell>
          <cell r="AE8">
            <v>9.53</v>
          </cell>
          <cell r="AF8">
            <v>9.69</v>
          </cell>
        </row>
      </sheetData>
      <sheetData sheetId="9">
        <row r="4">
          <cell r="F4">
            <v>607.5</v>
          </cell>
          <cell r="G4">
            <v>461.7</v>
          </cell>
        </row>
        <row r="5">
          <cell r="F5">
            <v>517.9</v>
          </cell>
          <cell r="G5">
            <v>375.3</v>
          </cell>
        </row>
      </sheetData>
      <sheetData sheetId="11">
        <row r="7">
          <cell r="G7" t="str">
            <v>71,110</v>
          </cell>
          <cell r="J7">
            <v>70.88</v>
          </cell>
        </row>
        <row r="12">
          <cell r="L12">
            <v>5138.148967</v>
          </cell>
          <cell r="M12">
            <v>5080.1999184999995</v>
          </cell>
        </row>
        <row r="14">
          <cell r="G14" t="str">
            <v>359,250</v>
          </cell>
          <cell r="J14">
            <v>358.25</v>
          </cell>
        </row>
        <row r="15">
          <cell r="G15" t="str">
            <v>63,280</v>
          </cell>
          <cell r="J15">
            <v>62.980000000000004</v>
          </cell>
        </row>
        <row r="23">
          <cell r="G23" t="str">
            <v>23,850</v>
          </cell>
          <cell r="J23">
            <v>24</v>
          </cell>
        </row>
        <row r="33">
          <cell r="G33" t="str">
            <v>1041,200</v>
          </cell>
          <cell r="J33">
            <v>1039.7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3" sqref="I3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40092</v>
      </c>
      <c r="F4" s="9">
        <f ca="1">TODAY()</f>
        <v>40093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1270.63</v>
      </c>
      <c r="F6" s="15">
        <f>'[1]инд-обновл'!B56</f>
        <v>1293.28</v>
      </c>
      <c r="G6" s="16">
        <f>IF(ISERROR(F6/E6-1),"н/д",F6/E6-1)</f>
        <v>0.017825802948143732</v>
      </c>
      <c r="H6" s="16">
        <f>IF(ISERROR(F6/D6-1),"н/д",F6/D6-1)</f>
        <v>0.020741910023677868</v>
      </c>
      <c r="I6" s="16">
        <f>IF(ISERROR(F6/C6-1),"н/д",F6/C6-1)</f>
        <v>1.0386197764781917</v>
      </c>
      <c r="J6" s="16">
        <f>IF(ISERROR(F6/B6-1),"н/д",F6/B6-1)</f>
        <v>-0.4389532865967932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1220.45</v>
      </c>
      <c r="F7" s="15">
        <f>'[1]инд-обновл'!B57</f>
        <v>1240.61</v>
      </c>
      <c r="G7" s="16">
        <f>IF(ISERROR(F7/E7-1),"н/д",F7/E7-1)</f>
        <v>0.016518497275594957</v>
      </c>
      <c r="H7" s="16">
        <f>IF(ISERROR(F7/D7-1),"н/д",F7/D7-1)</f>
        <v>0.02445086705202293</v>
      </c>
      <c r="I7" s="16">
        <f>IF(ISERROR(F7/C7-1),"н/д",F7/C7-1)</f>
        <v>0.9389984683192145</v>
      </c>
      <c r="J7" s="16">
        <f>IF(ISERROR(F7/B7-1),"н/д",F7/B7-1)</f>
        <v>-0.3520806785184567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9599.75</v>
      </c>
      <c r="F9" s="15">
        <f>'[1]СевАм-индексы'!S2</f>
        <v>9731</v>
      </c>
      <c r="G9" s="16">
        <f aca="true" t="shared" si="0" ref="G9:G15">IF(ISERROR(F9/E9-1),"н/д",F9/E9-1)</f>
        <v>0.013672231047683558</v>
      </c>
      <c r="H9" s="16">
        <f aca="true" t="shared" si="1" ref="H9:H15">IF(ISERROR(F9/D9-1),"н/д",F9/D9-1)</f>
        <v>0.0019563426688633534</v>
      </c>
      <c r="I9" s="16">
        <f aca="true" t="shared" si="2" ref="I9:I15">IF(ISERROR(F9/C9-1),"н/д",F9/C9-1)</f>
        <v>0.07707071299624002</v>
      </c>
      <c r="J9" s="16">
        <f aca="true" t="shared" si="3" ref="J9:J15">IF(ISERROR(F9/B9-1),"н/д",F9/B9-1)</f>
        <v>-0.2539842195161591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2068.15</v>
      </c>
      <c r="F10" s="15">
        <f>'[1]СевАм-индексы'!S18</f>
        <v>2104</v>
      </c>
      <c r="G10" s="16">
        <f t="shared" si="0"/>
        <v>0.017334332616106174</v>
      </c>
      <c r="H10" s="16">
        <f t="shared" si="1"/>
        <v>-0.008482563619227168</v>
      </c>
      <c r="I10" s="16">
        <f t="shared" si="2"/>
        <v>0.2890498158937882</v>
      </c>
      <c r="J10" s="16">
        <f t="shared" si="3"/>
        <v>-0.19374616799509503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1040.46</v>
      </c>
      <c r="F11" s="15">
        <f>'[1]СевАм-индексы'!S8</f>
        <v>1055</v>
      </c>
      <c r="G11" s="16">
        <f t="shared" si="0"/>
        <v>0.013974588162927848</v>
      </c>
      <c r="H11" s="16">
        <f t="shared" si="1"/>
        <v>-0.0018921475875117721</v>
      </c>
      <c r="I11" s="16">
        <f t="shared" si="2"/>
        <v>0.13221721399441955</v>
      </c>
      <c r="J11" s="16">
        <f t="shared" si="3"/>
        <v>-0.2709859310649825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3770.21</v>
      </c>
      <c r="F12" s="15">
        <f>'[1]евр-индексы'!S47</f>
        <v>3777</v>
      </c>
      <c r="G12" s="16">
        <f t="shared" si="0"/>
        <v>0.0018009606891924435</v>
      </c>
      <c r="H12" s="16">
        <f t="shared" si="1"/>
        <v>0.015049717817790853</v>
      </c>
      <c r="I12" s="16">
        <f t="shared" si="2"/>
        <v>0.12756702859070534</v>
      </c>
      <c r="J12" s="16">
        <f t="shared" si="3"/>
        <v>-0.31947172123024814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5657.64</v>
      </c>
      <c r="F13" s="15">
        <f>'[1]евр-индексы'!S36</f>
        <v>5659</v>
      </c>
      <c r="G13" s="16">
        <f t="shared" si="0"/>
        <v>0.0002403829158446058</v>
      </c>
      <c r="H13" s="16">
        <f t="shared" si="1"/>
        <v>0.018721872187218658</v>
      </c>
      <c r="I13" s="16">
        <f t="shared" si="2"/>
        <v>0.13792888497447264</v>
      </c>
      <c r="J13" s="16">
        <f t="shared" si="3"/>
        <v>-0.28809550766753467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5137.9800000000005</v>
      </c>
      <c r="F14" s="15">
        <f>'[1]евр-индексы'!S27</f>
        <v>5140</v>
      </c>
      <c r="G14" s="16">
        <f t="shared" si="0"/>
        <v>0.00039315061561140396</v>
      </c>
      <c r="H14" s="16">
        <f t="shared" si="1"/>
        <v>0.018225039619651273</v>
      </c>
      <c r="I14" s="16">
        <f t="shared" si="2"/>
        <v>0.12675068339401863</v>
      </c>
      <c r="J14" s="16">
        <f t="shared" si="3"/>
        <v>-0.19896520018077823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9691.800000000001</v>
      </c>
      <c r="F15" s="15">
        <f>'[1]азия-индексы'!L10</f>
        <v>9800</v>
      </c>
      <c r="G15" s="16">
        <f t="shared" si="0"/>
        <v>0.011164076848469762</v>
      </c>
      <c r="H15" s="16">
        <f t="shared" si="1"/>
        <v>-0.017937669105120735</v>
      </c>
      <c r="I15" s="16">
        <f t="shared" si="2"/>
        <v>0.08369677721848201</v>
      </c>
      <c r="J15" s="16">
        <f t="shared" si="3"/>
        <v>-0.3329430823474958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7536.05</v>
      </c>
      <c r="F17" s="15">
        <f>'[1]азия-индексы'!L49</f>
        <v>7609</v>
      </c>
      <c r="G17" s="16">
        <f aca="true" t="shared" si="4" ref="G17:G22">IF(ISERROR(F17/E17-1),"н/д",F17/E17-1)</f>
        <v>0.009680137472548589</v>
      </c>
      <c r="H17" s="16">
        <f aca="true" t="shared" si="5" ref="H17:H22">IF(ISERROR(F17/D17-1),"н/д",F17/D17-1)</f>
        <v>0.008482438701126638</v>
      </c>
      <c r="I17" s="16">
        <f aca="true" t="shared" si="6" ref="I17:I22">IF(ISERROR(F17/C17-1),"н/д",F17/C17-1)</f>
        <v>0.6195185077187328</v>
      </c>
      <c r="J17" s="16">
        <f aca="true" t="shared" si="7" ref="J17:J22">IF(ISERROR(F17/B17-1),"н/д",F17/B17-1)</f>
        <v>-0.0857973591570449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552.03</v>
      </c>
      <c r="F18" s="15">
        <f>'[1]азия-индексы'!L96</f>
        <v>566</v>
      </c>
      <c r="G18" s="16">
        <f t="shared" si="4"/>
        <v>0.025306595656033215</v>
      </c>
      <c r="H18" s="16">
        <f t="shared" si="5"/>
        <v>-0.005272407732864637</v>
      </c>
      <c r="I18" s="16">
        <f t="shared" si="6"/>
        <v>0.8063445458607266</v>
      </c>
      <c r="J18" s="16">
        <f t="shared" si="7"/>
        <v>-0.385517316252307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16958.54</v>
      </c>
      <c r="F19" s="15">
        <f>'[1]инд-обновл'!B55</f>
        <v>16940.43</v>
      </c>
      <c r="G19" s="16">
        <f t="shared" si="4"/>
        <v>-0.0010678985337181368</v>
      </c>
      <c r="H19" s="16">
        <f t="shared" si="5"/>
        <v>-0.01089332632685236</v>
      </c>
      <c r="I19" s="16">
        <f t="shared" si="6"/>
        <v>0.7105567145219955</v>
      </c>
      <c r="J19" s="16">
        <f t="shared" si="7"/>
        <v>-0.16552483411902053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2528.1499999999996</v>
      </c>
      <c r="F20" s="15">
        <f>'[1]азия-индексы'!L77</f>
        <v>2505</v>
      </c>
      <c r="G20" s="16">
        <f t="shared" si="4"/>
        <v>-0.009156893380535047</v>
      </c>
      <c r="H20" s="16">
        <f t="shared" si="5"/>
        <v>0.010895883777239712</v>
      </c>
      <c r="I20" s="16">
        <f t="shared" si="6"/>
        <v>0.7428051022097795</v>
      </c>
      <c r="J20" s="16">
        <f t="shared" si="7"/>
        <v>-0.08292147171883579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937.15</v>
      </c>
      <c r="F21" s="15">
        <f>'[1]азия-индексы'!L41</f>
        <v>949</v>
      </c>
      <c r="G21" s="16">
        <f t="shared" si="4"/>
        <v>0.01264472069572653</v>
      </c>
      <c r="H21" s="16">
        <f t="shared" si="5"/>
        <v>0.012806830309498363</v>
      </c>
      <c r="I21" s="16">
        <f t="shared" si="6"/>
        <v>0.6616036488746093</v>
      </c>
      <c r="J21" s="16">
        <f t="shared" si="7"/>
        <v>-0.3554740559630536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62369.299999999996</v>
      </c>
      <c r="F22" s="15">
        <f>'[1]СевАм-индексы'!S69</f>
        <v>62671</v>
      </c>
      <c r="G22" s="16">
        <f t="shared" si="4"/>
        <v>0.004837315794790076</v>
      </c>
      <c r="H22" s="16">
        <f t="shared" si="5"/>
        <v>0.018742481875223538</v>
      </c>
      <c r="I22" s="16">
        <f t="shared" si="6"/>
        <v>0.5572756187257728</v>
      </c>
      <c r="J22" s="16">
        <f t="shared" si="7"/>
        <v>0.0053041096663895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68.56</v>
      </c>
      <c r="F24" s="21">
        <f>'[1]инд-обновл'!B61</f>
        <v>69.0431</v>
      </c>
      <c r="G24" s="16">
        <f aca="true" t="shared" si="8" ref="G24:G33">IF(ISERROR(F24/E24-1),"н/д",F24/E24-1)</f>
        <v>0.007046382730454992</v>
      </c>
      <c r="H24" s="16">
        <f aca="true" t="shared" si="9" ref="H24:H33">IF(ISERROR(F24/D24-1),"н/д",F24/D24-1)</f>
        <v>-0.0021231391819627188</v>
      </c>
      <c r="I24" s="16">
        <f aca="true" t="shared" si="10" ref="I24:I33">IF(ISERROR(F24/C24-1),"н/д",F24/C24-1)</f>
        <v>0.46931474781868476</v>
      </c>
      <c r="J24" s="16">
        <f aca="true" t="shared" si="11" ref="J24:J33">IF(ISERROR(F24/B24-1),"н/д",F24/B24-1)</f>
        <v>-0.2933152507676562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70.88</v>
      </c>
      <c r="F25" s="21" t="str">
        <f>'[1]сырье'!G7</f>
        <v>71,110</v>
      </c>
      <c r="G25" s="16">
        <f t="shared" si="8"/>
        <v>0.003244920993228151</v>
      </c>
      <c r="H25" s="16">
        <f t="shared" si="9"/>
        <v>0.004094888449590606</v>
      </c>
      <c r="I25" s="16">
        <f t="shared" si="10"/>
        <v>0.5345274061286145</v>
      </c>
      <c r="J25" s="16">
        <f t="shared" si="11"/>
        <v>-0.2862591588878851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'[1]сырье'!J33</f>
        <v>1039.7</v>
      </c>
      <c r="F26" s="21" t="str">
        <f>'[1]сырье'!G33</f>
        <v>1041,200</v>
      </c>
      <c r="G26" s="16">
        <f t="shared" si="8"/>
        <v>0.0014427238626526506</v>
      </c>
      <c r="H26" s="16">
        <f t="shared" si="9"/>
        <v>0.04047166983111827</v>
      </c>
      <c r="I26" s="16">
        <f t="shared" si="10"/>
        <v>0.1872291904218928</v>
      </c>
      <c r="J26" s="16">
        <f t="shared" si="11"/>
        <v>0.24352084079780267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6138.76</v>
      </c>
      <c r="F27" s="21">
        <f>'[1]инд-обновл'!B63</f>
        <v>6138.76</v>
      </c>
      <c r="G27" s="16">
        <f t="shared" si="8"/>
        <v>0</v>
      </c>
      <c r="H27" s="16">
        <f t="shared" si="9"/>
        <v>0.017354873351850486</v>
      </c>
      <c r="I27" s="16">
        <f t="shared" si="10"/>
        <v>0.9995960912052118</v>
      </c>
      <c r="J27" s="16">
        <f t="shared" si="11"/>
        <v>-0.0790386461833894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18130</v>
      </c>
      <c r="F28" s="21">
        <f>'[1]инд-обновл'!B64</f>
        <v>18445</v>
      </c>
      <c r="G28" s="16">
        <f t="shared" si="8"/>
        <v>0.01737451737451745</v>
      </c>
      <c r="H28" s="16">
        <f t="shared" si="9"/>
        <v>0.05853658536585371</v>
      </c>
      <c r="I28" s="16">
        <f t="shared" si="10"/>
        <v>0.4512195121951219</v>
      </c>
      <c r="J28" s="16">
        <f t="shared" si="11"/>
        <v>-0.3039622641509434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1822</v>
      </c>
      <c r="F29" s="21">
        <f>'[1]инд-обновл'!B62</f>
        <v>1839</v>
      </c>
      <c r="G29" s="16">
        <f t="shared" si="8"/>
        <v>0.00933040614709113</v>
      </c>
      <c r="H29" s="16">
        <f t="shared" si="9"/>
        <v>-0.010226049515608127</v>
      </c>
      <c r="I29" s="16">
        <f t="shared" si="10"/>
        <v>0.23010033444816047</v>
      </c>
      <c r="J29" s="16">
        <f t="shared" si="11"/>
        <v>-0.22257450856055805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62.980000000000004</v>
      </c>
      <c r="F30" s="21" t="str">
        <f>'[1]сырье'!G15</f>
        <v>63,280</v>
      </c>
      <c r="G30" s="16">
        <f t="shared" si="8"/>
        <v>0.004763416957764388</v>
      </c>
      <c r="H30" s="16">
        <f t="shared" si="9"/>
        <v>0.03162699706553629</v>
      </c>
      <c r="I30" s="16">
        <f t="shared" si="10"/>
        <v>0.3235724743777453</v>
      </c>
      <c r="J30" s="16">
        <f t="shared" si="11"/>
        <v>-0.055522388059701444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24</v>
      </c>
      <c r="F31" s="21" t="str">
        <f>'[1]сырье'!G23</f>
        <v>23,850</v>
      </c>
      <c r="G31" s="16">
        <f t="shared" si="8"/>
        <v>-0.006249999999999978</v>
      </c>
      <c r="H31" s="16">
        <f t="shared" si="9"/>
        <v>-0.03206168831168832</v>
      </c>
      <c r="I31" s="16">
        <f t="shared" si="10"/>
        <v>1.1106194690265485</v>
      </c>
      <c r="J31" s="16">
        <f t="shared" si="11"/>
        <v>1.0921052631578947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358.25</v>
      </c>
      <c r="F32" s="21" t="str">
        <f>'[1]сырье'!G14</f>
        <v>359,250</v>
      </c>
      <c r="G32" s="16">
        <f t="shared" si="8"/>
        <v>0.002791346824843055</v>
      </c>
      <c r="H32" s="16">
        <f t="shared" si="9"/>
        <v>0.05506607929515428</v>
      </c>
      <c r="I32" s="16">
        <f t="shared" si="10"/>
        <v>-0.08471337579617833</v>
      </c>
      <c r="J32" s="16">
        <f t="shared" si="11"/>
        <v>-0.2862110073514802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5080.1999184999995</v>
      </c>
      <c r="F33" s="21">
        <f>'[1]сырье'!L12</f>
        <v>5138.148967</v>
      </c>
      <c r="G33" s="16">
        <f t="shared" si="8"/>
        <v>0.011406844106464087</v>
      </c>
      <c r="H33" s="16">
        <f t="shared" si="9"/>
        <v>0.020297932457361334</v>
      </c>
      <c r="I33" s="16">
        <f t="shared" si="10"/>
        <v>-0.20794361625379598</v>
      </c>
      <c r="J33" s="16">
        <f t="shared" si="11"/>
        <v>-0.4283386959424128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40092</v>
      </c>
      <c r="F35" s="24">
        <f ca="1">TODAY()</f>
        <v>40093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517.9</v>
      </c>
      <c r="F37" s="26">
        <f>'[1]остатки средств на кс'!F4</f>
        <v>607.5</v>
      </c>
      <c r="G37" s="16">
        <f aca="true" t="shared" si="12" ref="G37:G43">IF(ISERROR(F37/E37-1),"н/д",F37/E37-1)</f>
        <v>0.17300637188646473</v>
      </c>
      <c r="H37" s="16">
        <f aca="true" t="shared" si="13" ref="H37:H43">IF(ISERROR(F37/D37-1),"н/д",F37/D37-1)</f>
        <v>0.11488346485593692</v>
      </c>
      <c r="I37" s="16">
        <f aca="true" t="shared" si="14" ref="I37:I43">IF(ISERROR(F37/C37-1),"н/д",F37/C37-1)</f>
        <v>-0.40881666017905793</v>
      </c>
      <c r="J37" s="16">
        <f aca="true" t="shared" si="15" ref="J37:J43">IF(ISERROR(F37/B37-1),"н/д",F37/B37-1)</f>
        <v>-0.24270755422587886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375.3</v>
      </c>
      <c r="F38" s="26">
        <f>'[1]остатки средств на кс'!G4</f>
        <v>461.7</v>
      </c>
      <c r="G38" s="16">
        <f t="shared" si="12"/>
        <v>0.2302158273381294</v>
      </c>
      <c r="H38" s="16">
        <f t="shared" si="13"/>
        <v>0.2272727272727273</v>
      </c>
      <c r="I38" s="16">
        <f t="shared" si="14"/>
        <v>-0.4248162451725427</v>
      </c>
      <c r="J38" s="16">
        <f t="shared" si="15"/>
        <v>-0.19913269731136174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9.53</v>
      </c>
      <c r="F39" s="26">
        <f>'[1]rates-cbr'!AF8</f>
        <v>9.69</v>
      </c>
      <c r="G39" s="16">
        <f t="shared" si="12"/>
        <v>0.016789087093389332</v>
      </c>
      <c r="H39" s="16">
        <f t="shared" si="13"/>
        <v>-0.018237082066869248</v>
      </c>
      <c r="I39" s="16">
        <f t="shared" si="14"/>
        <v>-0.38280254777070066</v>
      </c>
      <c r="J39" s="16">
        <f t="shared" si="15"/>
        <v>0.7618181818181817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12.67</v>
      </c>
      <c r="F40" s="26">
        <f>'[1]rates-cbr'!AB8</f>
        <v>12.67</v>
      </c>
      <c r="G40" s="16">
        <f t="shared" si="12"/>
        <v>0</v>
      </c>
      <c r="H40" s="16">
        <f t="shared" si="13"/>
        <v>-0.022376543209876587</v>
      </c>
      <c r="I40" s="16">
        <f t="shared" si="14"/>
        <v>-0.4136973623322536</v>
      </c>
      <c r="J40" s="16">
        <f t="shared" si="15"/>
        <v>0.8687315634218289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30.07854326937619</v>
      </c>
      <c r="F42" s="26">
        <f>'[1]курсы валют'!M18</f>
        <v>29.8322</v>
      </c>
      <c r="G42" s="16">
        <f t="shared" si="12"/>
        <v>-0.00818999999999992</v>
      </c>
      <c r="H42" s="16">
        <f t="shared" si="13"/>
        <v>-0.005881627661311617</v>
      </c>
      <c r="I42" s="16">
        <f t="shared" si="14"/>
        <v>0.015045933991153504</v>
      </c>
      <c r="J42" s="16">
        <f t="shared" si="15"/>
        <v>0.21764081632653065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44.02569443053692</v>
      </c>
      <c r="F43" s="26">
        <f>'[1]курсы валют'!M21</f>
        <v>43.9667</v>
      </c>
      <c r="G43" s="16">
        <f t="shared" si="12"/>
        <v>-0.0013400000000000079</v>
      </c>
      <c r="H43" s="16">
        <f t="shared" si="13"/>
        <v>0.001800048760814521</v>
      </c>
      <c r="I43" s="16">
        <f t="shared" si="14"/>
        <v>0.06129261963671473</v>
      </c>
      <c r="J43" s="16">
        <f t="shared" si="15"/>
        <v>0.22129722222222226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40067</v>
      </c>
      <c r="E44" s="31">
        <f>'[1]ЗВР-cbr'!A3</f>
        <v>40074</v>
      </c>
      <c r="F44" s="31">
        <f>'[1]ЗВР-cbr'!A2</f>
        <v>40081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410.9</v>
      </c>
      <c r="E45" s="26">
        <f>'[1]ЗВР-cbr'!B3</f>
        <v>411.7</v>
      </c>
      <c r="F45" s="26">
        <f>'[1]ЗВР-cbr'!B2</f>
        <v>412.7</v>
      </c>
      <c r="G45" s="16">
        <f>IF(ISERROR(F45/E45-1),"н/д",F45/E45-1)</f>
        <v>0.0024289531212047244</v>
      </c>
      <c r="H45" s="16">
        <f>IF(ISERROR(F45/D45-1),"н/д",F45/D45-1)</f>
        <v>0.0043806278899976014</v>
      </c>
      <c r="I45" s="16">
        <f>IF(ISERROR(F45/C45-1),"н/д",F45/C45-1)</f>
        <v>-0.0312206572769953</v>
      </c>
      <c r="J45" s="16">
        <f>IF(ISERROR(F45/B45-1),"н/д",F45/B45-1)</f>
        <v>-0.14056643065389418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40077</v>
      </c>
      <c r="F46" s="31">
        <v>40084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38">
        <v>420.7</v>
      </c>
      <c r="F53" s="38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37.5">
      <c r="A60" s="5" t="s">
        <v>2</v>
      </c>
      <c r="B60" s="43"/>
      <c r="C60" s="39" t="s">
        <v>71</v>
      </c>
      <c r="D60" s="43">
        <v>39661</v>
      </c>
      <c r="E60" s="43">
        <v>39995</v>
      </c>
      <c r="F60" s="43">
        <v>40026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/>
      <c r="C61" s="26">
        <v>237.3</v>
      </c>
      <c r="D61" s="46">
        <v>45.7</v>
      </c>
      <c r="E61" s="46">
        <v>26.3</v>
      </c>
      <c r="F61" s="46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4"/>
      <c r="J61" s="45"/>
    </row>
    <row r="62" spans="1:10" ht="18.75">
      <c r="A62" s="14" t="s">
        <v>73</v>
      </c>
      <c r="B62" s="26"/>
      <c r="C62" s="26">
        <v>176.6</v>
      </c>
      <c r="D62" s="46">
        <v>27.1</v>
      </c>
      <c r="E62" s="46">
        <v>16.1</v>
      </c>
      <c r="F62" s="46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4"/>
      <c r="J62" s="45"/>
    </row>
    <row r="63" spans="1:10" ht="37.5">
      <c r="A63" s="14" t="s">
        <v>74</v>
      </c>
      <c r="B63" s="26"/>
      <c r="C63" s="46">
        <f>C61-C62</f>
        <v>60.70000000000002</v>
      </c>
      <c r="D63" s="46">
        <f>D61-D62</f>
        <v>18.6</v>
      </c>
      <c r="E63" s="46">
        <f>E61-E62</f>
        <v>10.2</v>
      </c>
      <c r="F63" s="46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2009-10-07T08:58:42Z</cp:lastPrinted>
  <dcterms:created xsi:type="dcterms:W3CDTF">2009-10-07T08:58:02Z</dcterms:created>
  <dcterms:modified xsi:type="dcterms:W3CDTF">2009-10-07T08:59:06Z</dcterms:modified>
  <cp:category/>
  <cp:version/>
  <cp:contentType/>
  <cp:contentStatus/>
</cp:coreProperties>
</file>