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<sst xmlns="http://schemas.openxmlformats.org/spreadsheetml/2006/main" count="80" uniqueCount="75">
  <si>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</si>
  <si>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</si>
  <si>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</si>
  <si>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</si>
  <si>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</si>
  <si>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</si>
  <si>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</si>
  <si>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</si>
  <si>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</si>
  <si>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</si>
  <si>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</si>
  <si>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</si>
  <si>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</si>
  <si>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</si>
  <si>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</si>
  <si>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</si>
  <si>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</si>
  <si>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</si>
  <si>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</si>
  <si>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</si>
  <si>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</si>
  <si>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</si>
  <si>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</si>
  <si>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</si>
  <si>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</si>
  <si>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</si>
  <si>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</si>
  <si>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</si>
  <si>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</si>
  <si>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</si>
  <si>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</si>
  <si>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</si>
  <si>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</si>
  <si>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</si>
  <si>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</si>
  <si>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</si>
  <si>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</si>
  <si>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</si>
  <si>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</si>
  <si>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</si>
  <si>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</si>
  <si>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</si>
  <si>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</si>
  <si>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</si>
  <si>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</si>
  <si>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</si>
  <si>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</si>
  <si>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</si>
  <si>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</si>
  <si>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</si>
  <si>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</si>
  <si>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</si>
  <si>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</si>
  <si>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</si>
  <si>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</si>
  <si>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</si>
  <si>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</si>
  <si>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</si>
  <si>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</si>
  <si>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</si>
  <si>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</si>
  <si>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</si>
  <si>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</si>
  <si>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</si>
  <si>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</si>
  <si>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</si>
  <si>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</si>
  <si>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</si>
  <si>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</si>
  <si>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</si>
  <si>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</si>
  <si>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09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</si>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</sst>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9832</v>
          </cell>
          <cell r="S10">
            <v>9799.599999999999</v>
          </cell>
        </row>
        <row r="41">
          <cell r="L41">
            <v>949</v>
          </cell>
          <cell r="S41">
            <v>937.15</v>
          </cell>
        </row>
        <row r="49">
          <cell r="L49">
            <v>7503</v>
          </cell>
          <cell r="S49">
            <v>7608.660000000001</v>
          </cell>
        </row>
        <row r="77">
          <cell r="L77">
            <v>2483</v>
          </cell>
          <cell r="S77">
            <v>2513.4</v>
          </cell>
        </row>
        <row r="96">
          <cell r="L96">
            <v>572</v>
          </cell>
          <cell r="S96">
            <v>566.4200000000001</v>
          </cell>
        </row>
      </sheetData>
      <sheetData sheetId="1">
        <row r="27">
          <cell r="Q27">
            <v>5108.9</v>
          </cell>
          <cell r="S27">
            <v>5161</v>
          </cell>
        </row>
        <row r="36">
          <cell r="Q36">
            <v>5640.75</v>
          </cell>
          <cell r="S36">
            <v>5719</v>
          </cell>
        </row>
        <row r="47">
          <cell r="Q47">
            <v>3756.41</v>
          </cell>
          <cell r="S47">
            <v>3815</v>
          </cell>
        </row>
      </sheetData>
      <sheetData sheetId="2">
        <row r="2">
          <cell r="Q2">
            <v>9731.25</v>
          </cell>
          <cell r="S2">
            <v>9726</v>
          </cell>
        </row>
        <row r="8">
          <cell r="Q8">
            <v>1054.72</v>
          </cell>
          <cell r="S8">
            <v>1058</v>
          </cell>
        </row>
        <row r="18">
          <cell r="Q18">
            <v>2103.5699999999997</v>
          </cell>
          <cell r="S18">
            <v>2110</v>
          </cell>
        </row>
        <row r="69">
          <cell r="Q69">
            <v>62670.59</v>
          </cell>
          <cell r="S69">
            <v>62638</v>
          </cell>
        </row>
      </sheetData>
      <sheetData sheetId="3">
        <row r="55">
          <cell r="B55">
            <v>16937.392</v>
          </cell>
          <cell r="I55">
            <v>16806.66</v>
          </cell>
        </row>
        <row r="56">
          <cell r="B56">
            <v>1322.07</v>
          </cell>
          <cell r="I56">
            <v>1287.37</v>
          </cell>
        </row>
        <row r="57">
          <cell r="B57">
            <v>1258.52</v>
          </cell>
          <cell r="I57">
            <v>1226.17</v>
          </cell>
        </row>
        <row r="61">
          <cell r="B61">
            <v>67.83</v>
          </cell>
          <cell r="I61">
            <v>67.2</v>
          </cell>
        </row>
        <row r="62">
          <cell r="B62">
            <v>1887</v>
          </cell>
          <cell r="I62">
            <v>1843</v>
          </cell>
        </row>
        <row r="63">
          <cell r="B63">
            <v>6299.7</v>
          </cell>
          <cell r="I63">
            <v>6127.74</v>
          </cell>
        </row>
        <row r="64">
          <cell r="B64">
            <v>19366</v>
          </cell>
          <cell r="I64">
            <v>18650</v>
          </cell>
        </row>
      </sheetData>
      <sheetData sheetId="4">
        <row r="18">
          <cell r="M18">
            <v>29.7819</v>
          </cell>
          <cell r="O18">
            <v>29.832316615079485</v>
          </cell>
        </row>
        <row r="21">
          <cell r="M21">
            <v>43.8211</v>
          </cell>
          <cell r="O21">
            <v>43.96662954378995</v>
          </cell>
        </row>
      </sheetData>
      <sheetData sheetId="5">
        <row r="2">
          <cell r="A2">
            <v>40088</v>
          </cell>
          <cell r="B2">
            <v>411.5</v>
          </cell>
        </row>
        <row r="3">
          <cell r="A3">
            <v>40081</v>
          </cell>
          <cell r="B3">
            <v>412.7</v>
          </cell>
        </row>
        <row r="4">
          <cell r="A4">
            <v>40074</v>
          </cell>
          <cell r="B4">
            <v>411.7</v>
          </cell>
        </row>
      </sheetData>
      <sheetData sheetId="7">
        <row r="8">
          <cell r="AA8">
            <v>12.67</v>
          </cell>
          <cell r="AB8">
            <v>12.57</v>
          </cell>
          <cell r="AE8">
            <v>9.69</v>
          </cell>
          <cell r="AF8">
            <v>9.6</v>
          </cell>
        </row>
      </sheetData>
      <sheetData sheetId="9">
        <row r="4">
          <cell r="F4">
            <v>581.2</v>
          </cell>
          <cell r="G4">
            <v>433.3</v>
          </cell>
        </row>
        <row r="5">
          <cell r="F5">
            <v>607.5</v>
          </cell>
          <cell r="G5">
            <v>461.7</v>
          </cell>
        </row>
      </sheetData>
      <sheetData sheetId="11">
        <row r="7">
          <cell r="G7" t="str">
            <v>70,320</v>
          </cell>
          <cell r="J7">
            <v>69.57</v>
          </cell>
        </row>
        <row r="12">
          <cell r="L12">
            <v>5154.27897825</v>
          </cell>
          <cell r="M12">
            <v>5104.69211475</v>
          </cell>
        </row>
        <row r="14">
          <cell r="G14" t="str">
            <v>364,500</v>
          </cell>
          <cell r="J14">
            <v>359.75</v>
          </cell>
        </row>
        <row r="15">
          <cell r="G15" t="str">
            <v>63,300</v>
          </cell>
          <cell r="J15">
            <v>62.5</v>
          </cell>
        </row>
        <row r="23">
          <cell r="G23" t="str">
            <v>22,020</v>
          </cell>
          <cell r="J23">
            <v>23.12</v>
          </cell>
        </row>
        <row r="32">
          <cell r="G32" t="str">
            <v>1055,200</v>
          </cell>
          <cell r="J32">
            <v>1044.4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40094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40093</v>
      </c>
      <c r="F4" s="9">
        <f ca="1">TODAY()</f>
        <v>40094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1287.37</v>
      </c>
      <c r="F6" s="15">
        <f>'[1]инд-обновл'!B56</f>
        <v>1322.07</v>
      </c>
      <c r="G6" s="16">
        <f>IF(ISERROR(F6/E6-1),"н/д",F6/E6-1)</f>
        <v>0.02695417789757415</v>
      </c>
      <c r="H6" s="16">
        <f>IF(ISERROR(F6/D6-1),"н/д",F6/D6-1)</f>
        <v>0.043464877663772716</v>
      </c>
      <c r="I6" s="16">
        <f>IF(ISERROR(F6/C6-1),"н/д",F6/C6-1)</f>
        <v>1.0840019546335848</v>
      </c>
      <c r="J6" s="16">
        <f>IF(ISERROR(F6/B6-1),"н/д",F6/B6-1)</f>
        <v>-0.4264636982022628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1226.17</v>
      </c>
      <c r="F7" s="15">
        <f>'[1]инд-обновл'!B57</f>
        <v>1258.52</v>
      </c>
      <c r="G7" s="16">
        <f>IF(ISERROR(F7/E7-1),"н/д",F7/E7-1)</f>
        <v>0.02638296484174285</v>
      </c>
      <c r="H7" s="16">
        <f>IF(ISERROR(F7/D7-1),"н/д",F7/D7-1)</f>
        <v>0.03924029727497924</v>
      </c>
      <c r="I7" s="16">
        <f>IF(ISERROR(F7/C7-1),"н/д",F7/C7-1)</f>
        <v>0.966990716138914</v>
      </c>
      <c r="J7" s="16">
        <f>IF(ISERROR(F7/B7-1),"н/д",F7/B7-1)</f>
        <v>-0.3427270258413587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9731.25</v>
      </c>
      <c r="F9" s="15">
        <f>'[1]СевАм-индексы'!S2</f>
        <v>9726</v>
      </c>
      <c r="G9" s="16">
        <f aca="true" t="shared" si="0" ref="G9:G15">IF(ISERROR(F9/E9-1),"н/д",F9/E9-1)</f>
        <v>-0.0005394990366088814</v>
      </c>
      <c r="H9" s="16">
        <f aca="true" t="shared" si="1" ref="H9:H15">IF(ISERROR(F9/D9-1),"н/д",F9/D9-1)</f>
        <v>0.001441515650741243</v>
      </c>
      <c r="I9" s="16">
        <f aca="true" t="shared" si="2" ref="I9:I15">IF(ISERROR(F9/C9-1),"н/д",F9/C9-1)</f>
        <v>0.07651729057665513</v>
      </c>
      <c r="J9" s="16">
        <f aca="true" t="shared" si="3" ref="J9:J15">IF(ISERROR(F9/B9-1),"н/д",F9/B9-1)</f>
        <v>-0.2543675386922376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2103.5699999999997</v>
      </c>
      <c r="F10" s="15">
        <f>'[1]СевАм-индексы'!S18</f>
        <v>2110</v>
      </c>
      <c r="G10" s="16">
        <f t="shared" si="0"/>
        <v>0.003056708357696891</v>
      </c>
      <c r="H10" s="16">
        <f t="shared" si="1"/>
        <v>-0.005655042412818112</v>
      </c>
      <c r="I10" s="16">
        <f t="shared" si="2"/>
        <v>0.2927258134676298</v>
      </c>
      <c r="J10" s="16">
        <f t="shared" si="3"/>
        <v>-0.19144696505211523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1054.72</v>
      </c>
      <c r="F11" s="15">
        <f>'[1]СевАм-индексы'!S8</f>
        <v>1058</v>
      </c>
      <c r="G11" s="16">
        <f t="shared" si="0"/>
        <v>0.0031098300970873183</v>
      </c>
      <c r="H11" s="16">
        <f t="shared" si="1"/>
        <v>0.0009460737937558861</v>
      </c>
      <c r="I11" s="16">
        <f t="shared" si="2"/>
        <v>0.13543678901051726</v>
      </c>
      <c r="J11" s="16">
        <f t="shared" si="3"/>
        <v>-0.26891290527654166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3756.41</v>
      </c>
      <c r="F12" s="15">
        <f>'[1]евр-индексы'!S47</f>
        <v>3815</v>
      </c>
      <c r="G12" s="16">
        <f t="shared" si="0"/>
        <v>0.015597338948623918</v>
      </c>
      <c r="H12" s="16">
        <f t="shared" si="1"/>
        <v>0.02526202633700625</v>
      </c>
      <c r="I12" s="16">
        <f t="shared" si="2"/>
        <v>0.13891136194692644</v>
      </c>
      <c r="J12" s="16">
        <f t="shared" si="3"/>
        <v>-0.3126249977477884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5640.75</v>
      </c>
      <c r="F13" s="15">
        <f>'[1]евр-индексы'!S36</f>
        <v>5719</v>
      </c>
      <c r="G13" s="16">
        <f t="shared" si="0"/>
        <v>0.013872268758587047</v>
      </c>
      <c r="H13" s="16">
        <f t="shared" si="1"/>
        <v>0.02952295229522961</v>
      </c>
      <c r="I13" s="16">
        <f t="shared" si="2"/>
        <v>0.14999386696748696</v>
      </c>
      <c r="J13" s="16">
        <f t="shared" si="3"/>
        <v>-0.2805474833628965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5108.9</v>
      </c>
      <c r="F14" s="15">
        <f>'[1]евр-индексы'!S27</f>
        <v>5161</v>
      </c>
      <c r="G14" s="16">
        <f t="shared" si="0"/>
        <v>0.010197889956742312</v>
      </c>
      <c r="H14" s="16">
        <f t="shared" si="1"/>
        <v>0.022385103011093532</v>
      </c>
      <c r="I14" s="16">
        <f t="shared" si="2"/>
        <v>0.1313541394934883</v>
      </c>
      <c r="J14" s="16">
        <f t="shared" si="3"/>
        <v>-0.19569248990914334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9799.599999999999</v>
      </c>
      <c r="F15" s="15">
        <f>'[1]азия-индексы'!L10</f>
        <v>9832</v>
      </c>
      <c r="G15" s="16">
        <f t="shared" si="0"/>
        <v>0.003306257398261403</v>
      </c>
      <c r="H15" s="16">
        <f t="shared" si="1"/>
        <v>-0.014730934963423148</v>
      </c>
      <c r="I15" s="16">
        <f t="shared" si="2"/>
        <v>0.08723537894001177</v>
      </c>
      <c r="J15" s="16">
        <f t="shared" si="3"/>
        <v>-0.33076493731026313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7608.660000000001</v>
      </c>
      <c r="F17" s="15">
        <f>'[1]азия-индексы'!L49</f>
        <v>7503</v>
      </c>
      <c r="G17" s="16">
        <f aca="true" t="shared" si="4" ref="G17:G22">IF(ISERROR(F17/E17-1),"н/д",F17/E17-1)</f>
        <v>-0.013886807926757228</v>
      </c>
      <c r="H17" s="16">
        <f aca="true" t="shared" si="5" ref="H17:H22">IF(ISERROR(F17/D17-1),"н/д",F17/D17-1)</f>
        <v>-0.005566600397614363</v>
      </c>
      <c r="I17" s="16">
        <f aca="true" t="shared" si="6" ref="I17:I22">IF(ISERROR(F17/C17-1),"н/д",F17/C17-1)</f>
        <v>0.5969572037605009</v>
      </c>
      <c r="J17" s="16">
        <f aca="true" t="shared" si="7" ref="J17:J22">IF(ISERROR(F17/B17-1),"н/д",F17/B17-1)</f>
        <v>-0.09853299852218533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566.4200000000001</v>
      </c>
      <c r="F18" s="15">
        <f>'[1]азия-индексы'!L96</f>
        <v>572</v>
      </c>
      <c r="G18" s="16">
        <f t="shared" si="4"/>
        <v>0.009851347056954118</v>
      </c>
      <c r="H18" s="16">
        <f t="shared" si="5"/>
        <v>0.005272407732864748</v>
      </c>
      <c r="I18" s="16">
        <f t="shared" si="6"/>
        <v>0.8254930746154339</v>
      </c>
      <c r="J18" s="16">
        <f t="shared" si="7"/>
        <v>-0.37900336554120073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16806.66</v>
      </c>
      <c r="F19" s="15">
        <f>'[1]инд-обновл'!B55</f>
        <v>16937.392</v>
      </c>
      <c r="G19" s="16">
        <f t="shared" si="4"/>
        <v>0.007778583014114604</v>
      </c>
      <c r="H19" s="16">
        <f t="shared" si="5"/>
        <v>-0.01107070707070712</v>
      </c>
      <c r="I19" s="16">
        <f t="shared" si="6"/>
        <v>0.710249953046713</v>
      </c>
      <c r="J19" s="16">
        <f t="shared" si="7"/>
        <v>-0.1656744841310891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2513.4</v>
      </c>
      <c r="F20" s="15">
        <f>'[1]азия-индексы'!L77</f>
        <v>2483</v>
      </c>
      <c r="G20" s="16">
        <f t="shared" si="4"/>
        <v>-0.012095169889392854</v>
      </c>
      <c r="H20" s="16">
        <f t="shared" si="5"/>
        <v>0.0020177562550443007</v>
      </c>
      <c r="I20" s="16">
        <f t="shared" si="6"/>
        <v>0.7274990294558412</v>
      </c>
      <c r="J20" s="16">
        <f t="shared" si="7"/>
        <v>-0.09097565440234301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937.15</v>
      </c>
      <c r="F21" s="15">
        <f>'[1]азия-индексы'!L41</f>
        <v>949</v>
      </c>
      <c r="G21" s="16">
        <f t="shared" si="4"/>
        <v>0.01264472069572653</v>
      </c>
      <c r="H21" s="16">
        <f t="shared" si="5"/>
        <v>0.012806830309498363</v>
      </c>
      <c r="I21" s="16">
        <f t="shared" si="6"/>
        <v>0.6616036488746093</v>
      </c>
      <c r="J21" s="16">
        <f t="shared" si="7"/>
        <v>-0.3554740559630536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62670.59</v>
      </c>
      <c r="F22" s="15">
        <f>'[1]СевАм-индексы'!S69</f>
        <v>62638</v>
      </c>
      <c r="G22" s="16">
        <f t="shared" si="4"/>
        <v>-0.0005200206348783265</v>
      </c>
      <c r="H22" s="16">
        <f t="shared" si="5"/>
        <v>0.01820605351279303</v>
      </c>
      <c r="I22" s="16">
        <f t="shared" si="6"/>
        <v>0.5564556207136468</v>
      </c>
      <c r="J22" s="16">
        <f t="shared" si="7"/>
        <v>0.004774757404274688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67.2</v>
      </c>
      <c r="F24" s="21">
        <f>'[1]инд-обновл'!B61</f>
        <v>67.83</v>
      </c>
      <c r="G24" s="16">
        <f aca="true" t="shared" si="8" ref="G24:G33">IF(ISERROR(F24/E24-1),"н/д",F24/E24-1)</f>
        <v>0.009374999999999911</v>
      </c>
      <c r="H24" s="16">
        <f aca="true" t="shared" si="9" ref="H24:H33">IF(ISERROR(F24/D24-1),"н/д",F24/D24-1)</f>
        <v>-0.019656019656019597</v>
      </c>
      <c r="I24" s="16">
        <f aca="true" t="shared" si="10" ref="I24:I33">IF(ISERROR(F24/C24-1),"н/д",F24/C24-1)</f>
        <v>0.443498616726963</v>
      </c>
      <c r="J24" s="16">
        <f aca="true" t="shared" si="11" ref="J24:J33">IF(ISERROR(F24/B24-1),"н/д",F24/B24-1)</f>
        <v>-0.30573183213920163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69.57</v>
      </c>
      <c r="F25" s="21" t="str">
        <f>'[1]сырье'!G7</f>
        <v>70,320</v>
      </c>
      <c r="G25" s="16">
        <f t="shared" si="8"/>
        <v>0.010780508840017244</v>
      </c>
      <c r="H25" s="16">
        <f t="shared" si="9"/>
        <v>-0.007060152499294037</v>
      </c>
      <c r="I25" s="16">
        <f t="shared" si="10"/>
        <v>0.5174794993526108</v>
      </c>
      <c r="J25" s="16">
        <f t="shared" si="11"/>
        <v>-0.29418849744053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'[1]сырье'!J32</f>
        <v>1044.4</v>
      </c>
      <c r="F26" s="21" t="str">
        <f>'[1]сырье'!G32</f>
        <v>1055,200</v>
      </c>
      <c r="G26" s="16">
        <f t="shared" si="8"/>
        <v>0.010340865568747581</v>
      </c>
      <c r="H26" s="16">
        <f t="shared" si="9"/>
        <v>0.05446187668631963</v>
      </c>
      <c r="I26" s="16">
        <f t="shared" si="10"/>
        <v>0.2031927023945268</v>
      </c>
      <c r="J26" s="16">
        <f t="shared" si="11"/>
        <v>0.26024125164218326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6127.74</v>
      </c>
      <c r="F27" s="21">
        <f>'[1]инд-обновл'!B63</f>
        <v>6299.7</v>
      </c>
      <c r="G27" s="16">
        <f t="shared" si="8"/>
        <v>0.02806254834571953</v>
      </c>
      <c r="H27" s="16">
        <f t="shared" si="9"/>
        <v>0.044026887458485486</v>
      </c>
      <c r="I27" s="16">
        <f t="shared" si="10"/>
        <v>1.0520195439739415</v>
      </c>
      <c r="J27" s="16">
        <f t="shared" si="11"/>
        <v>-0.054893783005280916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18650</v>
      </c>
      <c r="F28" s="21">
        <f>'[1]инд-обновл'!B64</f>
        <v>19366</v>
      </c>
      <c r="G28" s="16">
        <f t="shared" si="8"/>
        <v>0.03839142091152814</v>
      </c>
      <c r="H28" s="16">
        <f t="shared" si="9"/>
        <v>0.11139167862266852</v>
      </c>
      <c r="I28" s="16">
        <f t="shared" si="10"/>
        <v>0.5236821400472069</v>
      </c>
      <c r="J28" s="16">
        <f t="shared" si="11"/>
        <v>-0.2692075471698113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1843</v>
      </c>
      <c r="F29" s="21">
        <f>'[1]инд-обновл'!B62</f>
        <v>1887</v>
      </c>
      <c r="G29" s="16">
        <f t="shared" si="8"/>
        <v>0.02387411828540431</v>
      </c>
      <c r="H29" s="16">
        <f t="shared" si="9"/>
        <v>0.015608180839612462</v>
      </c>
      <c r="I29" s="16">
        <f t="shared" si="10"/>
        <v>0.26220735785953186</v>
      </c>
      <c r="J29" s="16">
        <f t="shared" si="11"/>
        <v>-0.202282815472416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62.5</v>
      </c>
      <c r="F30" s="21" t="str">
        <f>'[1]сырье'!G15</f>
        <v>63,300</v>
      </c>
      <c r="G30" s="16">
        <f t="shared" si="8"/>
        <v>0.012799999999999923</v>
      </c>
      <c r="H30" s="16">
        <f t="shared" si="9"/>
        <v>0.03195304858167569</v>
      </c>
      <c r="I30" s="16">
        <f t="shared" si="10"/>
        <v>0.3239907969044131</v>
      </c>
      <c r="J30" s="16">
        <f t="shared" si="11"/>
        <v>-0.055223880597014996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23.12</v>
      </c>
      <c r="F31" s="21" t="str">
        <f>'[1]сырье'!G23</f>
        <v>22,020</v>
      </c>
      <c r="G31" s="16">
        <f t="shared" si="8"/>
        <v>-0.047577854671280284</v>
      </c>
      <c r="H31" s="16">
        <f t="shared" si="9"/>
        <v>-0.10633116883116889</v>
      </c>
      <c r="I31" s="16">
        <f t="shared" si="10"/>
        <v>0.9486725663716813</v>
      </c>
      <c r="J31" s="16">
        <f t="shared" si="11"/>
        <v>0.9315789473684211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359.75</v>
      </c>
      <c r="F32" s="21" t="str">
        <f>'[1]сырье'!G14</f>
        <v>364,500</v>
      </c>
      <c r="G32" s="16">
        <f t="shared" si="8"/>
        <v>0.013203613620569765</v>
      </c>
      <c r="H32" s="16">
        <f t="shared" si="9"/>
        <v>0.07048458149779746</v>
      </c>
      <c r="I32" s="16">
        <f t="shared" si="10"/>
        <v>-0.07133757961783438</v>
      </c>
      <c r="J32" s="16">
        <f t="shared" si="11"/>
        <v>-0.2757798529703954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5104.69211475</v>
      </c>
      <c r="F33" s="21">
        <f>'[1]сырье'!L12</f>
        <v>5154.27897825</v>
      </c>
      <c r="G33" s="16">
        <f t="shared" si="8"/>
        <v>0.009713977334053103</v>
      </c>
      <c r="H33" s="16">
        <f t="shared" si="9"/>
        <v>0.023500918052872022</v>
      </c>
      <c r="I33" s="16">
        <f t="shared" si="10"/>
        <v>-0.2054571413651709</v>
      </c>
      <c r="J33" s="16">
        <f t="shared" si="11"/>
        <v>-0.4265440996150466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40093</v>
      </c>
      <c r="F35" s="24">
        <f ca="1">TODAY()</f>
        <v>40094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607.5</v>
      </c>
      <c r="F37" s="26">
        <f>'[1]остатки средств на кс'!F4</f>
        <v>581.2</v>
      </c>
      <c r="G37" s="16">
        <f aca="true" t="shared" si="12" ref="G37:G43">IF(ISERROR(F37/E37-1),"н/д",F37/E37-1)</f>
        <v>-0.0432921810699588</v>
      </c>
      <c r="H37" s="16">
        <f aca="true" t="shared" si="13" ref="H37:H43">IF(ISERROR(F37/D37-1),"н/д",F37/D37-1)</f>
        <v>0.06661772802349075</v>
      </c>
      <c r="I37" s="16">
        <f aca="true" t="shared" si="14" ref="I37:I43">IF(ISERROR(F37/C37-1),"н/д",F37/C37-1)</f>
        <v>-0.43441027637212914</v>
      </c>
      <c r="J37" s="16">
        <f aca="true" t="shared" si="15" ref="J37:J43">IF(ISERROR(F37/B37-1),"н/д",F37/B37-1)</f>
        <v>-0.2754923959112441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461.7</v>
      </c>
      <c r="F38" s="26">
        <f>'[1]остатки средств на кс'!G4</f>
        <v>433.3</v>
      </c>
      <c r="G38" s="16">
        <f t="shared" si="12"/>
        <v>-0.06151180420186264</v>
      </c>
      <c r="H38" s="16">
        <f t="shared" si="13"/>
        <v>0.15178096757044135</v>
      </c>
      <c r="I38" s="16">
        <f t="shared" si="14"/>
        <v>-0.4601968356795815</v>
      </c>
      <c r="J38" s="16">
        <f t="shared" si="15"/>
        <v>-0.24839549002601902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9.69</v>
      </c>
      <c r="F39" s="26">
        <f>'[1]rates-cbr'!AF8</f>
        <v>9.6</v>
      </c>
      <c r="G39" s="16">
        <f t="shared" si="12"/>
        <v>-0.009287925696594423</v>
      </c>
      <c r="H39" s="16">
        <f t="shared" si="13"/>
        <v>-0.027355623100303927</v>
      </c>
      <c r="I39" s="16">
        <f t="shared" si="14"/>
        <v>-0.3885350318471338</v>
      </c>
      <c r="J39" s="16">
        <f t="shared" si="15"/>
        <v>0.7454545454545454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12.67</v>
      </c>
      <c r="F40" s="26">
        <f>'[1]rates-cbr'!AB8</f>
        <v>12.57</v>
      </c>
      <c r="G40" s="16">
        <f t="shared" si="12"/>
        <v>-0.007892659826361448</v>
      </c>
      <c r="H40" s="16">
        <f t="shared" si="13"/>
        <v>-0.03009259259259267</v>
      </c>
      <c r="I40" s="16">
        <f t="shared" si="14"/>
        <v>-0.4183248496066636</v>
      </c>
      <c r="J40" s="16">
        <f t="shared" si="15"/>
        <v>0.8539823008849556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29.832316615079485</v>
      </c>
      <c r="F42" s="26">
        <f>'[1]курсы валют'!M18</f>
        <v>29.7819</v>
      </c>
      <c r="G42" s="16">
        <f t="shared" si="12"/>
        <v>-0.0016899999999999693</v>
      </c>
      <c r="H42" s="16">
        <f t="shared" si="13"/>
        <v>-0.007557808235611696</v>
      </c>
      <c r="I42" s="16">
        <f t="shared" si="14"/>
        <v>0.01333446750595435</v>
      </c>
      <c r="J42" s="16">
        <f t="shared" si="15"/>
        <v>0.21558775510204087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43.96662954378995</v>
      </c>
      <c r="F43" s="26">
        <f>'[1]курсы валют'!M21</f>
        <v>43.8211</v>
      </c>
      <c r="G43" s="16">
        <f t="shared" si="12"/>
        <v>-0.003310000000000035</v>
      </c>
      <c r="H43" s="16">
        <f t="shared" si="13"/>
        <v>-0.0015175094616487472</v>
      </c>
      <c r="I43" s="16">
        <f t="shared" si="14"/>
        <v>0.05777804598394787</v>
      </c>
      <c r="J43" s="16">
        <f t="shared" si="15"/>
        <v>0.21725277777777774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40074</v>
      </c>
      <c r="E44" s="31">
        <f>'[1]ЗВР-cbr'!A3</f>
        <v>40081</v>
      </c>
      <c r="F44" s="31">
        <f>'[1]ЗВР-cbr'!A2</f>
        <v>40088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411.7</v>
      </c>
      <c r="E45" s="26">
        <f>'[1]ЗВР-cbr'!B3</f>
        <v>412.7</v>
      </c>
      <c r="F45" s="26">
        <f>'[1]ЗВР-cbr'!B2</f>
        <v>411.5</v>
      </c>
      <c r="G45" s="16">
        <f>IF(ISERROR(F45/E45-1),"н/д",F45/E45-1)</f>
        <v>-0.002907681124303285</v>
      </c>
      <c r="H45" s="16">
        <f>IF(ISERROR(F45/D45-1),"н/д",F45/D45-1)</f>
        <v>-0.0004857906242409227</v>
      </c>
      <c r="I45" s="16">
        <f>IF(ISERROR(F45/C45-1),"н/д",F45/C45-1)</f>
        <v>-0.034037558685446</v>
      </c>
      <c r="J45" s="16">
        <f>IF(ISERROR(F45/B45-1),"н/д",F45/B45-1)</f>
        <v>-0.1430653894210745</v>
      </c>
    </row>
    <row r="46" spans="1:10" ht="18.75">
      <c r="A46" s="33"/>
      <c r="B46" s="31">
        <v>39448</v>
      </c>
      <c r="C46" s="31">
        <v>39814</v>
      </c>
      <c r="D46" s="31">
        <v>40077</v>
      </c>
      <c r="E46" s="31">
        <v>40084</v>
      </c>
      <c r="F46" s="31">
        <v>40091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46">
        <v>420.7</v>
      </c>
      <c r="F53" s="4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8" t="s">
        <v>63</v>
      </c>
      <c r="C56" s="38" t="s">
        <v>64</v>
      </c>
      <c r="D56" s="39">
        <v>39661</v>
      </c>
      <c r="E56" s="39">
        <v>39995</v>
      </c>
      <c r="F56" s="39">
        <v>40026</v>
      </c>
      <c r="G56" s="40" t="s">
        <v>65</v>
      </c>
      <c r="H56" s="5" t="s">
        <v>66</v>
      </c>
      <c r="I56" s="5" t="s">
        <v>67</v>
      </c>
      <c r="J56" s="41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1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1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1"/>
    </row>
    <row r="60" spans="1:10" ht="37.5">
      <c r="A60" s="5" t="s">
        <v>2</v>
      </c>
      <c r="B60" s="42"/>
      <c r="C60" s="38" t="s">
        <v>71</v>
      </c>
      <c r="D60" s="42">
        <v>39661</v>
      </c>
      <c r="E60" s="42">
        <v>39995</v>
      </c>
      <c r="F60" s="42">
        <v>40026</v>
      </c>
      <c r="G60" s="40" t="s">
        <v>65</v>
      </c>
      <c r="H60" s="5" t="s">
        <v>66</v>
      </c>
      <c r="I60" s="43"/>
      <c r="J60" s="44"/>
    </row>
    <row r="61" spans="1:10" ht="18.75">
      <c r="A61" s="14" t="s">
        <v>72</v>
      </c>
      <c r="B61" s="26"/>
      <c r="C61" s="26">
        <v>237.3</v>
      </c>
      <c r="D61" s="45">
        <v>45.7</v>
      </c>
      <c r="E61" s="45">
        <v>26.3</v>
      </c>
      <c r="F61" s="45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44"/>
    </row>
    <row r="62" spans="1:10" ht="18.75">
      <c r="A62" s="14" t="s">
        <v>73</v>
      </c>
      <c r="B62" s="26"/>
      <c r="C62" s="26">
        <v>176.6</v>
      </c>
      <c r="D62" s="45">
        <v>27.1</v>
      </c>
      <c r="E62" s="45">
        <v>16.1</v>
      </c>
      <c r="F62" s="45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44"/>
    </row>
    <row r="63" spans="1:10" ht="37.5">
      <c r="A63" s="14" t="s">
        <v>74</v>
      </c>
      <c r="B63" s="26"/>
      <c r="C63" s="45">
        <f>C61-C62</f>
        <v>60.70000000000002</v>
      </c>
      <c r="D63" s="45">
        <f>D61-D62</f>
        <v>18.6</v>
      </c>
      <c r="E63" s="45">
        <f>E61-E62</f>
        <v>10.2</v>
      </c>
      <c r="F63" s="45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4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2009-10-08T09:00:38Z</dcterms:created>
  <dcterms:modified xsi:type="dcterms:W3CDTF">2009-10-08T09:02:24Z</dcterms:modified>
  <cp:category/>
  <cp:version/>
  <cp:contentType/>
  <cp:contentStatus/>
</cp:coreProperties>
</file>