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<sst xmlns="http://schemas.openxmlformats.org/spreadsheetml/2006/main" count="81" uniqueCount="76">
  <si>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</si>
  <si>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</si>
  <si>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</si>
  <si>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</si>
  <si>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</si>
  <si>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</si>
  <si>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</si>
  <si>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</si>
  <si>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</si>
  <si>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</si>
  <si>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</si>
  <si>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</si>
  <si>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</si>
  <si>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</si>
  <si>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</si>
  <si>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</si>
  <si>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</si>
  <si>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</si>
  <si>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</si>
  <si>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</si>
  <si>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</si>
  <si>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</si>
  <si>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</si>
  <si>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</si>
  <si>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</si>
  <si>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</si>
  <si>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</si>
  <si>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</si>
  <si>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</si>
  <si>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</si>
  <si>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</si>
  <si>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</si>
  <si>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</si>
  <si>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</si>
  <si>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</si>
  <si>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</si>
  <si>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</si>
  <si>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</si>
  <si>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</si>
  <si>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</si>
  <si>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</si>
  <si>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</si>
  <si>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</si>
  <si>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</si>
  <si>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</si>
  <si>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</si>
  <si>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</si>
  <si>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</si>
  <si>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</si>
  <si>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</si>
  <si>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</si>
  <si>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</si>
  <si>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</si>
  <si>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</si>
  <si>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</si>
  <si>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</si>
  <si>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</si>
  <si>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</si>
  <si>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</si>
  <si>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</si>
  <si>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</si>
  <si>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</si>
  <si>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</si>
  <si>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</si>
  <si>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</si>
  <si>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</si>
  <si>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</si>
  <si>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</si>
  <si>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</si>
  <si>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</si>
  <si>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</si>
  <si>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Янв.-Сент., 08</t>
  </si>
  <si>
    <t>Янв.-Сент., 09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</si>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</sst>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[$-419]d\ mmm\ yy;@"/>
    <numFmt numFmtId="168" formatCode="[$-419]mmmm\ yyyy;@"/>
    <numFmt numFmtId="169" formatCode="0.0"/>
  </numFmts>
  <fonts count="12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5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0">
          <cell r="L10">
            <v>10016</v>
          </cell>
          <cell r="S10">
            <v>9832.47</v>
          </cell>
        </row>
        <row r="41">
          <cell r="L41">
            <v>997</v>
          </cell>
          <cell r="S41">
            <v>949.23</v>
          </cell>
        </row>
        <row r="49">
          <cell r="L49">
            <v>7572</v>
          </cell>
          <cell r="S49">
            <v>7503.31</v>
          </cell>
        </row>
        <row r="77">
          <cell r="L77">
            <v>2472</v>
          </cell>
          <cell r="S77">
            <v>2484.52</v>
          </cell>
        </row>
        <row r="96">
          <cell r="L96">
            <v>582</v>
          </cell>
          <cell r="S96">
            <v>571.84</v>
          </cell>
        </row>
      </sheetData>
      <sheetData sheetId="1">
        <row r="27">
          <cell r="Q27">
            <v>5154.639999999999</v>
          </cell>
          <cell r="S27">
            <v>5158</v>
          </cell>
        </row>
        <row r="36">
          <cell r="Q36">
            <v>5716.54</v>
          </cell>
          <cell r="S36">
            <v>5720</v>
          </cell>
        </row>
        <row r="47">
          <cell r="Q47">
            <v>3806.81</v>
          </cell>
          <cell r="S47">
            <v>3808</v>
          </cell>
        </row>
      </sheetData>
      <sheetData sheetId="2">
        <row r="2">
          <cell r="Q2">
            <v>9725.58</v>
          </cell>
          <cell r="S2">
            <v>9787</v>
          </cell>
        </row>
        <row r="8">
          <cell r="Q8">
            <v>1057.58</v>
          </cell>
          <cell r="S8">
            <v>1065</v>
          </cell>
        </row>
        <row r="18">
          <cell r="Q18">
            <v>2110.33</v>
          </cell>
          <cell r="S18">
            <v>2124</v>
          </cell>
        </row>
        <row r="69">
          <cell r="Q69">
            <v>62638.280000000006</v>
          </cell>
          <cell r="S69">
            <v>63760</v>
          </cell>
        </row>
      </sheetData>
      <sheetData sheetId="3">
        <row r="55">
          <cell r="B55">
            <v>16686.216</v>
          </cell>
          <cell r="I55">
            <v>16843.54</v>
          </cell>
        </row>
        <row r="56">
          <cell r="B56">
            <v>1340.17</v>
          </cell>
          <cell r="I56">
            <v>1334.94</v>
          </cell>
        </row>
        <row r="57">
          <cell r="B57">
            <v>1273.41</v>
          </cell>
          <cell r="I57">
            <v>1278.53</v>
          </cell>
        </row>
        <row r="61">
          <cell r="B61">
            <v>69.39</v>
          </cell>
          <cell r="I61">
            <v>69.77</v>
          </cell>
        </row>
        <row r="62">
          <cell r="B62">
            <v>1892</v>
          </cell>
          <cell r="I62">
            <v>1910</v>
          </cell>
        </row>
        <row r="63">
          <cell r="B63">
            <v>6288.68</v>
          </cell>
          <cell r="I63">
            <v>6390.09</v>
          </cell>
        </row>
        <row r="64">
          <cell r="B64">
            <v>19101</v>
          </cell>
          <cell r="I64">
            <v>19495</v>
          </cell>
        </row>
      </sheetData>
      <sheetData sheetId="4">
        <row r="18">
          <cell r="M18" t="str">
            <v>29,6396</v>
          </cell>
          <cell r="O18">
            <v>29.781957758083642</v>
          </cell>
        </row>
        <row r="21">
          <cell r="M21">
            <v>43.751</v>
          </cell>
          <cell r="O21">
            <v>43.821113782051285</v>
          </cell>
        </row>
      </sheetData>
      <sheetData sheetId="5">
        <row r="2">
          <cell r="A2">
            <v>40088</v>
          </cell>
          <cell r="B2">
            <v>411.5</v>
          </cell>
        </row>
        <row r="3">
          <cell r="A3">
            <v>40081</v>
          </cell>
          <cell r="B3">
            <v>412.7</v>
          </cell>
        </row>
        <row r="4">
          <cell r="A4">
            <v>40074</v>
          </cell>
          <cell r="B4">
            <v>411.7</v>
          </cell>
        </row>
      </sheetData>
      <sheetData sheetId="7">
        <row r="8">
          <cell r="AA8">
            <v>12.57</v>
          </cell>
          <cell r="AB8">
            <v>12.16</v>
          </cell>
          <cell r="AE8">
            <v>9.6</v>
          </cell>
          <cell r="AF8">
            <v>9.37</v>
          </cell>
        </row>
      </sheetData>
      <sheetData sheetId="9">
        <row r="4">
          <cell r="F4">
            <v>551.7</v>
          </cell>
          <cell r="G4">
            <v>399</v>
          </cell>
        </row>
        <row r="5">
          <cell r="F5">
            <v>581.2</v>
          </cell>
          <cell r="G5">
            <v>433.3</v>
          </cell>
        </row>
      </sheetData>
      <sheetData sheetId="11">
        <row r="7">
          <cell r="G7" t="str">
            <v>71,200</v>
          </cell>
          <cell r="J7">
            <v>71.69</v>
          </cell>
        </row>
        <row r="12">
          <cell r="L12">
            <v>5151.584777</v>
          </cell>
          <cell r="M12">
            <v>5198.193048</v>
          </cell>
        </row>
        <row r="14">
          <cell r="G14" t="str">
            <v>362,250</v>
          </cell>
          <cell r="J14">
            <v>364</v>
          </cell>
        </row>
        <row r="15">
          <cell r="G15" t="str">
            <v>63,650</v>
          </cell>
          <cell r="J15">
            <v>63.65</v>
          </cell>
        </row>
        <row r="23">
          <cell r="G23" t="str">
            <v>22,780</v>
          </cell>
          <cell r="J23">
            <v>22.540000000000003</v>
          </cell>
        </row>
        <row r="32">
          <cell r="G32" t="str">
            <v>1046,500</v>
          </cell>
          <cell r="J32">
            <v>1056.3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I2" sqref="I2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43" t="s">
        <v>0</v>
      </c>
      <c r="B1" s="43"/>
      <c r="C1" s="43"/>
      <c r="D1" s="43"/>
      <c r="E1" s="43"/>
      <c r="F1" s="43"/>
      <c r="G1" s="1"/>
      <c r="H1" s="2" t="s">
        <v>1</v>
      </c>
      <c r="I1" s="44">
        <v>40095</v>
      </c>
      <c r="J1" s="44"/>
    </row>
    <row r="2" spans="1:10" ht="7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</row>
    <row r="3" spans="1:10" ht="18.75">
      <c r="A3" s="42" t="s">
        <v>12</v>
      </c>
      <c r="B3" s="42"/>
      <c r="C3" s="42"/>
      <c r="D3" s="42"/>
      <c r="E3" s="42"/>
      <c r="F3" s="42"/>
      <c r="G3" s="4"/>
      <c r="H3" s="4"/>
      <c r="I3" s="4"/>
      <c r="J3" s="5">
        <f>WEEKDAY(F4)</f>
        <v>6</v>
      </c>
    </row>
    <row r="4" spans="1:10" ht="18.75">
      <c r="A4" s="3" t="s">
        <v>13</v>
      </c>
      <c r="B4" s="6">
        <v>39448</v>
      </c>
      <c r="C4" s="6">
        <v>39814</v>
      </c>
      <c r="D4" s="6">
        <v>40087</v>
      </c>
      <c r="E4" s="6">
        <f>IF(J3=2,F4-3,F4-1)</f>
        <v>40094</v>
      </c>
      <c r="F4" s="6">
        <f ca="1">TODAY()</f>
        <v>40095</v>
      </c>
      <c r="G4" s="7"/>
      <c r="H4" s="7"/>
      <c r="I4" s="7"/>
      <c r="J4" s="8"/>
    </row>
    <row r="5" spans="1:10" ht="18.75">
      <c r="A5" s="45" t="s">
        <v>14</v>
      </c>
      <c r="B5" s="45"/>
      <c r="C5" s="45"/>
      <c r="D5" s="45"/>
      <c r="E5" s="45"/>
      <c r="F5" s="45"/>
      <c r="G5" s="9"/>
      <c r="H5" s="9"/>
      <c r="I5" s="9"/>
      <c r="J5" s="9"/>
    </row>
    <row r="6" spans="1:10" ht="18.75">
      <c r="A6" s="10" t="s">
        <v>15</v>
      </c>
      <c r="B6" s="11">
        <v>2305.12</v>
      </c>
      <c r="C6" s="11">
        <v>634.39</v>
      </c>
      <c r="D6" s="11">
        <v>1267</v>
      </c>
      <c r="E6" s="11">
        <f>'[1]инд-обновл'!I56</f>
        <v>1334.94</v>
      </c>
      <c r="F6" s="11">
        <f>'[1]инд-обновл'!B56</f>
        <v>1340.17</v>
      </c>
      <c r="G6" s="12">
        <f>IF(ISERROR(F6/E6-1),"н/д",F6/E6-1)</f>
        <v>0.003917779076213268</v>
      </c>
      <c r="H6" s="12">
        <f>IF(ISERROR(F6/D6-1),"н/д",F6/D6-1)</f>
        <v>0.05775059194948695</v>
      </c>
      <c r="I6" s="12">
        <f>IF(ISERROR(F6/C6-1),"н/д",F6/C6-1)</f>
        <v>1.1125332997052286</v>
      </c>
      <c r="J6" s="12">
        <f>IF(ISERROR(F6/B6-1),"н/д",F6/B6-1)</f>
        <v>-0.4186116124106337</v>
      </c>
    </row>
    <row r="7" spans="1:10" ht="18.75">
      <c r="A7" s="10" t="s">
        <v>16</v>
      </c>
      <c r="B7" s="11">
        <v>1914.76</v>
      </c>
      <c r="C7" s="11">
        <v>639.82</v>
      </c>
      <c r="D7" s="11">
        <v>1211</v>
      </c>
      <c r="E7" s="11">
        <f>'[1]инд-обновл'!I57</f>
        <v>1278.53</v>
      </c>
      <c r="F7" s="11">
        <f>'[1]инд-обновл'!B57</f>
        <v>1273.41</v>
      </c>
      <c r="G7" s="12">
        <f>IF(ISERROR(F7/E7-1),"н/д",F7/E7-1)</f>
        <v>-0.004004599031700362</v>
      </c>
      <c r="H7" s="12">
        <f>IF(ISERROR(F7/D7-1),"н/д",F7/D7-1)</f>
        <v>0.051535920726672346</v>
      </c>
      <c r="I7" s="12">
        <f>IF(ISERROR(F7/C7-1),"н/д",F7/C7-1)</f>
        <v>0.9902628864368104</v>
      </c>
      <c r="J7" s="12">
        <f>IF(ISERROR(F7/B7-1),"н/д",F7/B7-1)</f>
        <v>-0.3349505943303599</v>
      </c>
    </row>
    <row r="8" spans="1:10" ht="18.75">
      <c r="A8" s="41" t="s">
        <v>17</v>
      </c>
      <c r="B8" s="41"/>
      <c r="C8" s="41"/>
      <c r="D8" s="41"/>
      <c r="E8" s="41"/>
      <c r="F8" s="41"/>
      <c r="G8" s="13"/>
      <c r="H8" s="13"/>
      <c r="I8" s="13"/>
      <c r="J8" s="13"/>
    </row>
    <row r="9" spans="1:10" ht="18.75">
      <c r="A9" s="10" t="s">
        <v>18</v>
      </c>
      <c r="B9" s="11">
        <v>13043.96</v>
      </c>
      <c r="C9" s="14">
        <v>9034.69</v>
      </c>
      <c r="D9" s="11">
        <v>9712</v>
      </c>
      <c r="E9" s="14">
        <f>'[1]СевАм-индексы'!Q2</f>
        <v>9725.58</v>
      </c>
      <c r="F9" s="11">
        <f>'[1]СевАм-индексы'!S2</f>
        <v>9787</v>
      </c>
      <c r="G9" s="12">
        <f aca="true" t="shared" si="0" ref="G9:G15">IF(ISERROR(F9/E9-1),"н/д",F9/E9-1)</f>
        <v>0.006315304588518034</v>
      </c>
      <c r="H9" s="12">
        <f aca="true" t="shared" si="1" ref="H9:H15">IF(ISERROR(F9/D9-1),"н/д",F9/D9-1)</f>
        <v>0.0077224052718287695</v>
      </c>
      <c r="I9" s="12">
        <f aca="true" t="shared" si="2" ref="I9:I15">IF(ISERROR(F9/C9-1),"н/д",F9/C9-1)</f>
        <v>0.08326904409559144</v>
      </c>
      <c r="J9" s="12">
        <f aca="true" t="shared" si="3" ref="J9:J15">IF(ISERROR(F9/B9-1),"н/д",F9/B9-1)</f>
        <v>-0.24969104474408077</v>
      </c>
    </row>
    <row r="10" spans="1:10" ht="18.75">
      <c r="A10" s="10" t="s">
        <v>19</v>
      </c>
      <c r="B10" s="11">
        <v>2609.6</v>
      </c>
      <c r="C10" s="14">
        <v>1632.21</v>
      </c>
      <c r="D10" s="11">
        <v>2122</v>
      </c>
      <c r="E10" s="11">
        <f>'[1]СевАм-индексы'!Q18</f>
        <v>2110.33</v>
      </c>
      <c r="F10" s="11">
        <f>'[1]СевАм-индексы'!S18</f>
        <v>2124</v>
      </c>
      <c r="G10" s="12">
        <f t="shared" si="0"/>
        <v>0.006477659892054843</v>
      </c>
      <c r="H10" s="12">
        <f t="shared" si="1"/>
        <v>0.0009425070688029447</v>
      </c>
      <c r="I10" s="12">
        <f t="shared" si="2"/>
        <v>0.30130314113992673</v>
      </c>
      <c r="J10" s="12">
        <f t="shared" si="3"/>
        <v>-0.1860821581851625</v>
      </c>
    </row>
    <row r="11" spans="1:10" ht="18.75">
      <c r="A11" s="10" t="s">
        <v>20</v>
      </c>
      <c r="B11" s="11">
        <v>1447.16</v>
      </c>
      <c r="C11" s="14">
        <v>931.8</v>
      </c>
      <c r="D11" s="11">
        <v>1057</v>
      </c>
      <c r="E11" s="11">
        <f>'[1]СевАм-индексы'!Q8</f>
        <v>1057.58</v>
      </c>
      <c r="F11" s="11">
        <f>'[1]СевАм-индексы'!S8</f>
        <v>1065</v>
      </c>
      <c r="G11" s="12">
        <f t="shared" si="0"/>
        <v>0.007016017700788746</v>
      </c>
      <c r="H11" s="12">
        <f t="shared" si="1"/>
        <v>0.007568590350047311</v>
      </c>
      <c r="I11" s="12">
        <f t="shared" si="2"/>
        <v>0.1429491307147457</v>
      </c>
      <c r="J11" s="12">
        <f t="shared" si="3"/>
        <v>-0.2640758451035131</v>
      </c>
    </row>
    <row r="12" spans="1:10" ht="18.75">
      <c r="A12" s="10" t="s">
        <v>21</v>
      </c>
      <c r="B12" s="11">
        <v>5550.1</v>
      </c>
      <c r="C12" s="11">
        <v>3349.69</v>
      </c>
      <c r="D12" s="11">
        <v>3721</v>
      </c>
      <c r="E12" s="11">
        <f>'[1]евр-индексы'!Q47</f>
        <v>3806.81</v>
      </c>
      <c r="F12" s="11">
        <f>'[1]евр-индексы'!S47</f>
        <v>3808</v>
      </c>
      <c r="G12" s="12">
        <f t="shared" si="0"/>
        <v>0.0003125976867770497</v>
      </c>
      <c r="H12" s="12">
        <f t="shared" si="1"/>
        <v>0.023380811609782226</v>
      </c>
      <c r="I12" s="12">
        <f t="shared" si="2"/>
        <v>0.13682161632867507</v>
      </c>
      <c r="J12" s="12">
        <f t="shared" si="3"/>
        <v>-0.313886236284031</v>
      </c>
    </row>
    <row r="13" spans="1:10" ht="18.75">
      <c r="A13" s="10" t="s">
        <v>22</v>
      </c>
      <c r="B13" s="11">
        <v>7949.1</v>
      </c>
      <c r="C13" s="14">
        <v>4973.07</v>
      </c>
      <c r="D13" s="11">
        <v>5555</v>
      </c>
      <c r="E13" s="11">
        <f>'[1]евр-индексы'!Q36</f>
        <v>5716.54</v>
      </c>
      <c r="F13" s="11">
        <f>'[1]евр-индексы'!S36</f>
        <v>5720</v>
      </c>
      <c r="G13" s="12">
        <f t="shared" si="0"/>
        <v>0.0006052612244469291</v>
      </c>
      <c r="H13" s="12">
        <f t="shared" si="1"/>
        <v>0.02970297029702973</v>
      </c>
      <c r="I13" s="12">
        <f t="shared" si="2"/>
        <v>0.15019495000070382</v>
      </c>
      <c r="J13" s="12">
        <f t="shared" si="3"/>
        <v>-0.2804216829578191</v>
      </c>
    </row>
    <row r="14" spans="1:10" ht="18.75">
      <c r="A14" s="10" t="s">
        <v>23</v>
      </c>
      <c r="B14" s="11">
        <v>6416.7</v>
      </c>
      <c r="C14" s="14">
        <v>4561.79</v>
      </c>
      <c r="D14" s="11">
        <v>5048</v>
      </c>
      <c r="E14" s="11">
        <f>'[1]евр-индексы'!Q27</f>
        <v>5154.639999999999</v>
      </c>
      <c r="F14" s="11">
        <f>'[1]евр-индексы'!S27</f>
        <v>5158</v>
      </c>
      <c r="G14" s="12">
        <f t="shared" si="0"/>
        <v>0.0006518398957058302</v>
      </c>
      <c r="H14" s="12">
        <f t="shared" si="1"/>
        <v>0.021790808240887527</v>
      </c>
      <c r="I14" s="12">
        <f t="shared" si="2"/>
        <v>0.13069650290784973</v>
      </c>
      <c r="J14" s="12">
        <f t="shared" si="3"/>
        <v>-0.1961600199479483</v>
      </c>
    </row>
    <row r="15" spans="1:10" ht="18.75">
      <c r="A15" s="10" t="s">
        <v>24</v>
      </c>
      <c r="B15" s="11">
        <v>14691.4</v>
      </c>
      <c r="C15" s="14">
        <v>9043.12</v>
      </c>
      <c r="D15" s="11">
        <v>9979</v>
      </c>
      <c r="E15" s="11">
        <f>'[1]азия-индексы'!S10</f>
        <v>9832.47</v>
      </c>
      <c r="F15" s="11">
        <f>'[1]азия-индексы'!L10</f>
        <v>10016</v>
      </c>
      <c r="G15" s="12">
        <f t="shared" si="0"/>
        <v>0.01866570658237454</v>
      </c>
      <c r="H15" s="12">
        <f t="shared" si="1"/>
        <v>0.0037077863513377274</v>
      </c>
      <c r="I15" s="12">
        <f t="shared" si="2"/>
        <v>0.10758233883880775</v>
      </c>
      <c r="J15" s="12">
        <f t="shared" si="3"/>
        <v>-0.3182406033461753</v>
      </c>
    </row>
    <row r="16" spans="1:10" ht="18.75">
      <c r="A16" s="41" t="s">
        <v>25</v>
      </c>
      <c r="B16" s="41"/>
      <c r="C16" s="41"/>
      <c r="D16" s="41"/>
      <c r="E16" s="41"/>
      <c r="F16" s="41"/>
      <c r="G16" s="15"/>
      <c r="H16" s="15"/>
      <c r="I16" s="15"/>
      <c r="J16" s="15"/>
    </row>
    <row r="17" spans="1:10" ht="18.75">
      <c r="A17" s="10" t="s">
        <v>26</v>
      </c>
      <c r="B17" s="11">
        <v>8323.1</v>
      </c>
      <c r="C17" s="14">
        <v>4698.31</v>
      </c>
      <c r="D17" s="11">
        <v>7545</v>
      </c>
      <c r="E17" s="11">
        <f>'[1]азия-индексы'!S49</f>
        <v>7503.31</v>
      </c>
      <c r="F17" s="11">
        <f>'[1]азия-индексы'!L49</f>
        <v>7572</v>
      </c>
      <c r="G17" s="12">
        <f aca="true" t="shared" si="4" ref="G17:G22">IF(ISERROR(F17/E17-1),"н/д",F17/E17-1)</f>
        <v>0.009154626424871193</v>
      </c>
      <c r="H17" s="12">
        <f aca="true" t="shared" si="5" ref="H17:H22">IF(ISERROR(F17/D17-1),"н/д",F17/D17-1)</f>
        <v>0.003578528827037797</v>
      </c>
      <c r="I17" s="12">
        <f aca="true" t="shared" si="6" ref="I17:I22">IF(ISERROR(F17/C17-1),"н/д",F17/C17-1)</f>
        <v>0.6116433355823689</v>
      </c>
      <c r="J17" s="12">
        <f aca="true" t="shared" si="7" ref="J17:J22">IF(ISERROR(F17/B17-1),"н/д",F17/B17-1)</f>
        <v>-0.09024281818072599</v>
      </c>
    </row>
    <row r="18" spans="1:10" ht="18.75">
      <c r="A18" s="10" t="s">
        <v>27</v>
      </c>
      <c r="B18" s="11">
        <v>921.1</v>
      </c>
      <c r="C18" s="14">
        <v>313.34</v>
      </c>
      <c r="D18" s="11">
        <v>569</v>
      </c>
      <c r="E18" s="11">
        <f>'[1]азия-индексы'!S96</f>
        <v>571.84</v>
      </c>
      <c r="F18" s="11">
        <f>'[1]азия-индексы'!L96</f>
        <v>582</v>
      </c>
      <c r="G18" s="12">
        <f t="shared" si="4"/>
        <v>0.01776720761052042</v>
      </c>
      <c r="H18" s="12">
        <f t="shared" si="5"/>
        <v>0.02284710017574687</v>
      </c>
      <c r="I18" s="12">
        <f t="shared" si="6"/>
        <v>0.8574072892066127</v>
      </c>
      <c r="J18" s="12">
        <f t="shared" si="7"/>
        <v>-0.3681467810226903</v>
      </c>
    </row>
    <row r="19" spans="1:10" ht="18.75">
      <c r="A19" s="10" t="s">
        <v>28</v>
      </c>
      <c r="B19" s="11">
        <v>20300.7</v>
      </c>
      <c r="C19" s="14">
        <v>9903.46</v>
      </c>
      <c r="D19" s="11">
        <v>17127</v>
      </c>
      <c r="E19" s="11">
        <f>'[1]инд-обновл'!I55</f>
        <v>16843.54</v>
      </c>
      <c r="F19" s="11">
        <f>'[1]инд-обновл'!B55</f>
        <v>16686.216</v>
      </c>
      <c r="G19" s="12">
        <f t="shared" si="4"/>
        <v>-0.00934031682176073</v>
      </c>
      <c r="H19" s="12">
        <f t="shared" si="5"/>
        <v>-0.025736205990541272</v>
      </c>
      <c r="I19" s="12">
        <f t="shared" si="6"/>
        <v>0.6848875039632616</v>
      </c>
      <c r="J19" s="12">
        <f t="shared" si="7"/>
        <v>-0.1780472594541075</v>
      </c>
    </row>
    <row r="20" spans="1:10" ht="18.75">
      <c r="A20" s="10" t="s">
        <v>29</v>
      </c>
      <c r="B20" s="11">
        <v>2731.5</v>
      </c>
      <c r="C20" s="14">
        <v>1437.338</v>
      </c>
      <c r="D20" s="11">
        <v>2478</v>
      </c>
      <c r="E20" s="11">
        <f>'[1]азия-индексы'!S77</f>
        <v>2484.52</v>
      </c>
      <c r="F20" s="11">
        <f>'[1]азия-индексы'!L77</f>
        <v>2472</v>
      </c>
      <c r="G20" s="12">
        <f t="shared" si="4"/>
        <v>-0.0050392027433870945</v>
      </c>
      <c r="H20" s="12">
        <f t="shared" si="5"/>
        <v>-0.002421307506053294</v>
      </c>
      <c r="I20" s="12">
        <f t="shared" si="6"/>
        <v>0.7198459930788723</v>
      </c>
      <c r="J20" s="12">
        <f t="shared" si="7"/>
        <v>-0.09500274574409662</v>
      </c>
    </row>
    <row r="21" spans="1:10" ht="18.75">
      <c r="A21" s="10" t="s">
        <v>30</v>
      </c>
      <c r="B21" s="11">
        <v>1472.4</v>
      </c>
      <c r="C21" s="14">
        <v>571.135</v>
      </c>
      <c r="D21" s="11">
        <v>937</v>
      </c>
      <c r="E21" s="11">
        <f>'[1]азия-индексы'!S41</f>
        <v>949.23</v>
      </c>
      <c r="F21" s="11">
        <f>'[1]азия-индексы'!L41</f>
        <v>997</v>
      </c>
      <c r="G21" s="12">
        <f t="shared" si="4"/>
        <v>0.05032500026337128</v>
      </c>
      <c r="H21" s="12">
        <f t="shared" si="5"/>
        <v>0.06403415154749204</v>
      </c>
      <c r="I21" s="12">
        <f t="shared" si="6"/>
        <v>0.7456468260568867</v>
      </c>
      <c r="J21" s="12">
        <f t="shared" si="7"/>
        <v>-0.32287421896223856</v>
      </c>
    </row>
    <row r="22" spans="1:10" ht="18.75">
      <c r="A22" s="10" t="s">
        <v>31</v>
      </c>
      <c r="B22" s="11">
        <v>62340.34</v>
      </c>
      <c r="C22" s="14">
        <v>40244</v>
      </c>
      <c r="D22" s="11">
        <v>61518</v>
      </c>
      <c r="E22" s="11">
        <f>'[1]СевАм-индексы'!Q69</f>
        <v>62638.280000000006</v>
      </c>
      <c r="F22" s="11">
        <f>'[1]СевАм-индексы'!S69</f>
        <v>63760</v>
      </c>
      <c r="G22" s="12">
        <f t="shared" si="4"/>
        <v>0.01790789913132973</v>
      </c>
      <c r="H22" s="12">
        <f t="shared" si="5"/>
        <v>0.03644461783543029</v>
      </c>
      <c r="I22" s="12">
        <f t="shared" si="6"/>
        <v>0.5843355531259318</v>
      </c>
      <c r="J22" s="12">
        <f t="shared" si="7"/>
        <v>0.02277273431617477</v>
      </c>
    </row>
    <row r="23" spans="1:10" ht="18.75">
      <c r="A23" s="41" t="s">
        <v>32</v>
      </c>
      <c r="B23" s="41"/>
      <c r="C23" s="41"/>
      <c r="D23" s="41"/>
      <c r="E23" s="41"/>
      <c r="F23" s="41"/>
      <c r="G23" s="4"/>
      <c r="H23" s="4"/>
      <c r="I23" s="4"/>
      <c r="J23" s="4"/>
    </row>
    <row r="24" spans="1:10" ht="18.75">
      <c r="A24" s="10" t="s">
        <v>33</v>
      </c>
      <c r="B24" s="16">
        <v>97.7</v>
      </c>
      <c r="C24" s="17">
        <v>46.99</v>
      </c>
      <c r="D24" s="16">
        <v>69.19</v>
      </c>
      <c r="E24" s="16">
        <f>'[1]инд-обновл'!I61</f>
        <v>69.77</v>
      </c>
      <c r="F24" s="16">
        <f>'[1]инд-обновл'!B61</f>
        <v>69.39</v>
      </c>
      <c r="G24" s="12">
        <f aca="true" t="shared" si="8" ref="G24:G33">IF(ISERROR(F24/E24-1),"н/д",F24/E24-1)</f>
        <v>-0.005446466962877983</v>
      </c>
      <c r="H24" s="12">
        <f aca="true" t="shared" si="9" ref="H24:H33">IF(ISERROR(F24/D24-1),"н/д",F24/D24-1)</f>
        <v>0.002890591125885189</v>
      </c>
      <c r="I24" s="12">
        <f aca="true" t="shared" si="10" ref="I24:I33">IF(ISERROR(F24/C24-1),"н/д",F24/C24-1)</f>
        <v>0.4766971696105553</v>
      </c>
      <c r="J24" s="12">
        <f aca="true" t="shared" si="11" ref="J24:J33">IF(ISERROR(F24/B24-1),"н/д",F24/B24-1)</f>
        <v>-0.2897645854657114</v>
      </c>
    </row>
    <row r="25" spans="1:10" ht="18.75">
      <c r="A25" s="10" t="s">
        <v>34</v>
      </c>
      <c r="B25" s="16">
        <v>99.63</v>
      </c>
      <c r="C25" s="17">
        <v>46.34</v>
      </c>
      <c r="D25" s="16">
        <v>70.82</v>
      </c>
      <c r="E25" s="16">
        <f>'[1]сырье'!J7</f>
        <v>71.69</v>
      </c>
      <c r="F25" s="16" t="str">
        <f>'[1]сырье'!G7</f>
        <v>71,200</v>
      </c>
      <c r="G25" s="12">
        <f t="shared" si="8"/>
        <v>-0.006834983958711072</v>
      </c>
      <c r="H25" s="12">
        <f t="shared" si="9"/>
        <v>0.005365715899463552</v>
      </c>
      <c r="I25" s="12">
        <f t="shared" si="10"/>
        <v>0.536469572723349</v>
      </c>
      <c r="J25" s="12">
        <f t="shared" si="11"/>
        <v>-0.28535581652112807</v>
      </c>
    </row>
    <row r="26" spans="1:10" ht="18.75">
      <c r="A26" s="10" t="s">
        <v>35</v>
      </c>
      <c r="B26" s="16">
        <v>837.3</v>
      </c>
      <c r="C26" s="16">
        <v>877</v>
      </c>
      <c r="D26" s="16">
        <v>1000.7</v>
      </c>
      <c r="E26" s="16">
        <f>'[1]сырье'!J32</f>
        <v>1056.3</v>
      </c>
      <c r="F26" s="16" t="str">
        <f>'[1]сырье'!G32</f>
        <v>1046,500</v>
      </c>
      <c r="G26" s="12">
        <f t="shared" si="8"/>
        <v>-0.009277667329357198</v>
      </c>
      <c r="H26" s="12">
        <f t="shared" si="9"/>
        <v>0.045767962426301434</v>
      </c>
      <c r="I26" s="12">
        <f t="shared" si="10"/>
        <v>0.19327251995438988</v>
      </c>
      <c r="J26" s="12">
        <f t="shared" si="11"/>
        <v>0.249850710617461</v>
      </c>
    </row>
    <row r="27" spans="1:10" ht="18.75">
      <c r="A27" s="10" t="s">
        <v>36</v>
      </c>
      <c r="B27" s="16">
        <v>6665.6</v>
      </c>
      <c r="C27" s="17">
        <v>3070</v>
      </c>
      <c r="D27" s="16">
        <v>6034.04</v>
      </c>
      <c r="E27" s="16">
        <f>'[1]инд-обновл'!I63</f>
        <v>6390.09</v>
      </c>
      <c r="F27" s="16">
        <f>'[1]инд-обновл'!B63</f>
        <v>6288.68</v>
      </c>
      <c r="G27" s="12">
        <f t="shared" si="8"/>
        <v>-0.01586988602664441</v>
      </c>
      <c r="H27" s="12">
        <f t="shared" si="9"/>
        <v>0.04220058203127586</v>
      </c>
      <c r="I27" s="12">
        <f t="shared" si="10"/>
        <v>1.0484299674267104</v>
      </c>
      <c r="J27" s="12">
        <f t="shared" si="11"/>
        <v>-0.05654704752760442</v>
      </c>
    </row>
    <row r="28" spans="1:10" ht="18.75">
      <c r="A28" s="10" t="s">
        <v>37</v>
      </c>
      <c r="B28" s="16">
        <v>26500</v>
      </c>
      <c r="C28" s="17">
        <v>12710</v>
      </c>
      <c r="D28" s="16">
        <v>17425</v>
      </c>
      <c r="E28" s="16">
        <f>'[1]инд-обновл'!I64</f>
        <v>19495</v>
      </c>
      <c r="F28" s="16">
        <f>'[1]инд-обновл'!B64</f>
        <v>19101</v>
      </c>
      <c r="G28" s="12">
        <f t="shared" si="8"/>
        <v>-0.02021031033598364</v>
      </c>
      <c r="H28" s="12">
        <f t="shared" si="9"/>
        <v>0.09618364418938308</v>
      </c>
      <c r="I28" s="12">
        <f t="shared" si="10"/>
        <v>0.5028324154209285</v>
      </c>
      <c r="J28" s="12">
        <f t="shared" si="11"/>
        <v>-0.27920754716981133</v>
      </c>
    </row>
    <row r="29" spans="1:10" ht="18.75">
      <c r="A29" s="10" t="s">
        <v>38</v>
      </c>
      <c r="B29" s="16">
        <v>2365.5</v>
      </c>
      <c r="C29" s="17">
        <v>1495</v>
      </c>
      <c r="D29" s="16">
        <v>1858</v>
      </c>
      <c r="E29" s="16">
        <f>'[1]инд-обновл'!I62</f>
        <v>1910</v>
      </c>
      <c r="F29" s="16">
        <f>'[1]инд-обновл'!B62</f>
        <v>1892</v>
      </c>
      <c r="G29" s="12">
        <f t="shared" si="8"/>
        <v>-0.009424083769633551</v>
      </c>
      <c r="H29" s="12">
        <f t="shared" si="9"/>
        <v>0.01829924650161474</v>
      </c>
      <c r="I29" s="12">
        <f t="shared" si="10"/>
        <v>0.26555183946488303</v>
      </c>
      <c r="J29" s="12">
        <f t="shared" si="11"/>
        <v>-0.2001690974424012</v>
      </c>
    </row>
    <row r="30" spans="1:10" ht="18.75">
      <c r="A30" s="10" t="s">
        <v>39</v>
      </c>
      <c r="B30" s="16">
        <v>67</v>
      </c>
      <c r="C30" s="17">
        <v>47.81</v>
      </c>
      <c r="D30" s="16">
        <v>61.34</v>
      </c>
      <c r="E30" s="16">
        <f>'[1]сырье'!J15</f>
        <v>63.65</v>
      </c>
      <c r="F30" s="16" t="str">
        <f>'[1]сырье'!G15</f>
        <v>63,650</v>
      </c>
      <c r="G30" s="12">
        <f t="shared" si="8"/>
        <v>0</v>
      </c>
      <c r="H30" s="12">
        <f t="shared" si="9"/>
        <v>0.03765895011411802</v>
      </c>
      <c r="I30" s="12">
        <f t="shared" si="10"/>
        <v>0.3313114411211042</v>
      </c>
      <c r="J30" s="12">
        <f t="shared" si="11"/>
        <v>-0.050000000000000044</v>
      </c>
    </row>
    <row r="31" spans="1:10" ht="18.75">
      <c r="A31" s="10" t="s">
        <v>40</v>
      </c>
      <c r="B31" s="16">
        <v>11.4</v>
      </c>
      <c r="C31" s="17">
        <v>11.3</v>
      </c>
      <c r="D31" s="16">
        <v>24.64</v>
      </c>
      <c r="E31" s="16">
        <f>'[1]сырье'!J23</f>
        <v>22.540000000000003</v>
      </c>
      <c r="F31" s="16" t="str">
        <f>'[1]сырье'!G23</f>
        <v>22,780</v>
      </c>
      <c r="G31" s="12">
        <f t="shared" si="8"/>
        <v>0.010647737355811815</v>
      </c>
      <c r="H31" s="12">
        <f t="shared" si="9"/>
        <v>-0.07548701298701299</v>
      </c>
      <c r="I31" s="12">
        <f t="shared" si="10"/>
        <v>1.015929203539823</v>
      </c>
      <c r="J31" s="12">
        <f t="shared" si="11"/>
        <v>0.9982456140350877</v>
      </c>
    </row>
    <row r="32" spans="1:10" ht="18.75">
      <c r="A32" s="10" t="s">
        <v>41</v>
      </c>
      <c r="B32" s="16">
        <v>503.3</v>
      </c>
      <c r="C32" s="17">
        <v>392.5</v>
      </c>
      <c r="D32" s="16">
        <v>340.5</v>
      </c>
      <c r="E32" s="16">
        <f>'[1]сырье'!J14</f>
        <v>364</v>
      </c>
      <c r="F32" s="16" t="str">
        <f>'[1]сырье'!G14</f>
        <v>362,250</v>
      </c>
      <c r="G32" s="12">
        <f t="shared" si="8"/>
        <v>-0.004807692307692291</v>
      </c>
      <c r="H32" s="12">
        <f t="shared" si="9"/>
        <v>0.0638766519823788</v>
      </c>
      <c r="I32" s="12">
        <f t="shared" si="10"/>
        <v>-0.0770700636942675</v>
      </c>
      <c r="J32" s="12">
        <f t="shared" si="11"/>
        <v>-0.280250347705146</v>
      </c>
    </row>
    <row r="33" spans="1:10" ht="18.75">
      <c r="A33" s="10" t="s">
        <v>42</v>
      </c>
      <c r="B33" s="16">
        <v>8988.1</v>
      </c>
      <c r="C33" s="17">
        <v>6487.1</v>
      </c>
      <c r="D33" s="16">
        <v>5035.93</v>
      </c>
      <c r="E33" s="16">
        <f>'[1]сырье'!M12</f>
        <v>5198.193048</v>
      </c>
      <c r="F33" s="16">
        <f>'[1]сырье'!L12</f>
        <v>5151.584777</v>
      </c>
      <c r="G33" s="12">
        <f t="shared" si="8"/>
        <v>-0.00896624472573837</v>
      </c>
      <c r="H33" s="12">
        <f t="shared" si="9"/>
        <v>0.02296592228247807</v>
      </c>
      <c r="I33" s="12">
        <f t="shared" si="10"/>
        <v>-0.20587245810917054</v>
      </c>
      <c r="J33" s="12">
        <f t="shared" si="11"/>
        <v>-0.42684385164829053</v>
      </c>
    </row>
    <row r="34" spans="1:10" ht="18.75">
      <c r="A34" s="41" t="s">
        <v>43</v>
      </c>
      <c r="B34" s="42"/>
      <c r="C34" s="42"/>
      <c r="D34" s="42"/>
      <c r="E34" s="42"/>
      <c r="F34" s="42"/>
      <c r="G34" s="4"/>
      <c r="H34" s="4"/>
      <c r="I34" s="4"/>
      <c r="J34" s="4"/>
    </row>
    <row r="35" spans="1:10" ht="18.75">
      <c r="A35" s="18" t="s">
        <v>13</v>
      </c>
      <c r="B35" s="19">
        <v>39448</v>
      </c>
      <c r="C35" s="19">
        <v>39814</v>
      </c>
      <c r="D35" s="19">
        <v>40087</v>
      </c>
      <c r="E35" s="6">
        <f>IF(J35=2,F35-3,F35-1)</f>
        <v>40094</v>
      </c>
      <c r="F35" s="19">
        <f ca="1">TODAY()</f>
        <v>40095</v>
      </c>
      <c r="G35" s="20"/>
      <c r="H35" s="20"/>
      <c r="I35" s="20"/>
      <c r="J35" s="8">
        <f>WEEKDAY(F35)</f>
        <v>6</v>
      </c>
    </row>
    <row r="36" spans="1:10" ht="18.75">
      <c r="A36" s="10" t="s">
        <v>44</v>
      </c>
      <c r="B36" s="21">
        <v>10</v>
      </c>
      <c r="C36" s="21">
        <v>13</v>
      </c>
      <c r="D36" s="21">
        <v>10</v>
      </c>
      <c r="E36" s="16">
        <v>10</v>
      </c>
      <c r="F36" s="16">
        <v>10</v>
      </c>
      <c r="G36" s="22"/>
      <c r="H36" s="22"/>
      <c r="I36" s="23"/>
      <c r="J36" s="22"/>
    </row>
    <row r="37" spans="1:10" ht="37.5">
      <c r="A37" s="10" t="s">
        <v>45</v>
      </c>
      <c r="B37" s="24">
        <v>802.2</v>
      </c>
      <c r="C37" s="24">
        <v>1027.6</v>
      </c>
      <c r="D37" s="21">
        <v>544.9</v>
      </c>
      <c r="E37" s="21">
        <f>'[1]остатки средств на кс'!F5</f>
        <v>581.2</v>
      </c>
      <c r="F37" s="21">
        <f>'[1]остатки средств на кс'!F4</f>
        <v>551.7</v>
      </c>
      <c r="G37" s="12">
        <f aca="true" t="shared" si="12" ref="G37:G43">IF(ISERROR(F37/E37-1),"н/д",F37/E37-1)</f>
        <v>-0.05075705437026845</v>
      </c>
      <c r="H37" s="12">
        <f aca="true" t="shared" si="13" ref="H37:H43">IF(ISERROR(F37/D37-1),"н/д",F37/D37-1)</f>
        <v>0.012479354009910182</v>
      </c>
      <c r="I37" s="12">
        <f aca="true" t="shared" si="14" ref="I37:I43">IF(ISERROR(F37/C37-1),"н/д",F37/C37-1)</f>
        <v>-0.4631179447255741</v>
      </c>
      <c r="J37" s="12">
        <f aca="true" t="shared" si="15" ref="J37:J43">IF(ISERROR(F37/B37-1),"н/д",F37/B37-1)</f>
        <v>-0.31226626776364996</v>
      </c>
    </row>
    <row r="38" spans="1:10" ht="37.5">
      <c r="A38" s="10" t="s">
        <v>46</v>
      </c>
      <c r="B38" s="21">
        <v>576.5</v>
      </c>
      <c r="C38" s="21">
        <v>802.7</v>
      </c>
      <c r="D38" s="21">
        <v>376.2</v>
      </c>
      <c r="E38" s="21">
        <f>'[1]остатки средств на кс'!G5</f>
        <v>433.3</v>
      </c>
      <c r="F38" s="21">
        <f>'[1]остатки средств на кс'!G4</f>
        <v>399</v>
      </c>
      <c r="G38" s="12">
        <f t="shared" si="12"/>
        <v>-0.07915993537964461</v>
      </c>
      <c r="H38" s="12">
        <f t="shared" si="13"/>
        <v>0.06060606060606055</v>
      </c>
      <c r="I38" s="12">
        <f t="shared" si="14"/>
        <v>-0.5029276192849135</v>
      </c>
      <c r="J38" s="12">
        <f t="shared" si="15"/>
        <v>-0.30789245446660884</v>
      </c>
    </row>
    <row r="39" spans="1:10" ht="18.75">
      <c r="A39" s="10" t="s">
        <v>47</v>
      </c>
      <c r="B39" s="21">
        <v>5.5</v>
      </c>
      <c r="C39" s="21">
        <v>15.7</v>
      </c>
      <c r="D39" s="21">
        <v>9.87</v>
      </c>
      <c r="E39" s="21">
        <f>'[1]rates-cbr'!AE8</f>
        <v>9.6</v>
      </c>
      <c r="F39" s="21">
        <f>'[1]rates-cbr'!AF8</f>
        <v>9.37</v>
      </c>
      <c r="G39" s="12">
        <f t="shared" si="12"/>
        <v>-0.023958333333333415</v>
      </c>
      <c r="H39" s="12">
        <f t="shared" si="13"/>
        <v>-0.050658561296859195</v>
      </c>
      <c r="I39" s="12">
        <f t="shared" si="14"/>
        <v>-0.4031847133757962</v>
      </c>
      <c r="J39" s="12">
        <f t="shared" si="15"/>
        <v>0.7036363636363634</v>
      </c>
    </row>
    <row r="40" spans="1:10" ht="18.75">
      <c r="A40" s="10" t="s">
        <v>48</v>
      </c>
      <c r="B40" s="21">
        <v>6.78</v>
      </c>
      <c r="C40" s="21">
        <v>21.61</v>
      </c>
      <c r="D40" s="21">
        <v>12.96</v>
      </c>
      <c r="E40" s="21">
        <f>'[1]rates-cbr'!AA8</f>
        <v>12.57</v>
      </c>
      <c r="F40" s="21">
        <f>'[1]rates-cbr'!AB8</f>
        <v>12.16</v>
      </c>
      <c r="G40" s="12">
        <f t="shared" si="12"/>
        <v>-0.032617342879872724</v>
      </c>
      <c r="H40" s="12">
        <f t="shared" si="13"/>
        <v>-0.06172839506172845</v>
      </c>
      <c r="I40" s="12">
        <f t="shared" si="14"/>
        <v>-0.43729754743174454</v>
      </c>
      <c r="J40" s="12">
        <f t="shared" si="15"/>
        <v>0.7935103244837758</v>
      </c>
    </row>
    <row r="41" spans="1:10" ht="18.75">
      <c r="A41" s="10" t="s">
        <v>49</v>
      </c>
      <c r="B41" s="21">
        <v>4.703</v>
      </c>
      <c r="C41" s="21">
        <v>1.425</v>
      </c>
      <c r="D41" s="21">
        <v>0.87</v>
      </c>
      <c r="E41" s="21">
        <v>0.284</v>
      </c>
      <c r="F41" s="21">
        <v>0.284</v>
      </c>
      <c r="G41" s="12">
        <f t="shared" si="12"/>
        <v>0</v>
      </c>
      <c r="H41" s="12">
        <f t="shared" si="13"/>
        <v>-0.6735632183908047</v>
      </c>
      <c r="I41" s="12">
        <f t="shared" si="14"/>
        <v>-0.8007017543859649</v>
      </c>
      <c r="J41" s="12">
        <f t="shared" si="15"/>
        <v>-0.9396130129704444</v>
      </c>
    </row>
    <row r="42" spans="1:10" ht="18.75">
      <c r="A42" s="10" t="s">
        <v>50</v>
      </c>
      <c r="B42" s="21">
        <v>24.5</v>
      </c>
      <c r="C42" s="21">
        <v>29.39</v>
      </c>
      <c r="D42" s="21">
        <v>30.0087</v>
      </c>
      <c r="E42" s="21">
        <f>'[1]курсы валют'!O18</f>
        <v>29.781957758083642</v>
      </c>
      <c r="F42" s="21" t="str">
        <f>'[1]курсы валют'!M18</f>
        <v>29,6396</v>
      </c>
      <c r="G42" s="12">
        <f t="shared" si="12"/>
        <v>-0.0047800000000000065</v>
      </c>
      <c r="H42" s="12">
        <f t="shared" si="13"/>
        <v>-0.012299766401076995</v>
      </c>
      <c r="I42" s="12">
        <f t="shared" si="14"/>
        <v>0.008492684586594024</v>
      </c>
      <c r="J42" s="12">
        <f t="shared" si="15"/>
        <v>0.20977959183673467</v>
      </c>
    </row>
    <row r="43" spans="1:10" ht="18.75">
      <c r="A43" s="10" t="s">
        <v>51</v>
      </c>
      <c r="B43" s="21">
        <v>36</v>
      </c>
      <c r="C43" s="21">
        <v>41.4275</v>
      </c>
      <c r="D43" s="21">
        <v>43.8877</v>
      </c>
      <c r="E43" s="21">
        <f>'[1]курсы валют'!O21</f>
        <v>43.821113782051285</v>
      </c>
      <c r="F43" s="21">
        <f>'[1]курсы валют'!M21</f>
        <v>43.751</v>
      </c>
      <c r="G43" s="12">
        <f t="shared" si="12"/>
        <v>-0.0016000000000001569</v>
      </c>
      <c r="H43" s="12">
        <f t="shared" si="13"/>
        <v>-0.0031147679190297595</v>
      </c>
      <c r="I43" s="12">
        <f t="shared" si="14"/>
        <v>0.05608593325689437</v>
      </c>
      <c r="J43" s="12">
        <f t="shared" si="15"/>
        <v>0.21530555555555542</v>
      </c>
    </row>
    <row r="44" spans="1:10" ht="18.75">
      <c r="A44" s="25" t="s">
        <v>52</v>
      </c>
      <c r="B44" s="26">
        <v>39448</v>
      </c>
      <c r="C44" s="26">
        <v>39814</v>
      </c>
      <c r="D44" s="26">
        <f>'[1]ЗВР-cbr'!A4</f>
        <v>40074</v>
      </c>
      <c r="E44" s="26">
        <f>'[1]ЗВР-cbr'!A3</f>
        <v>40081</v>
      </c>
      <c r="F44" s="26">
        <f>'[1]ЗВР-cbr'!A2</f>
        <v>40088</v>
      </c>
      <c r="G44" s="27"/>
      <c r="H44" s="27"/>
      <c r="I44" s="27"/>
      <c r="J44" s="27"/>
    </row>
    <row r="45" spans="1:10" ht="37.5">
      <c r="A45" s="10" t="s">
        <v>53</v>
      </c>
      <c r="B45" s="21">
        <v>480.2</v>
      </c>
      <c r="C45" s="21">
        <v>426</v>
      </c>
      <c r="D45" s="21">
        <f>'[1]ЗВР-cbr'!B4</f>
        <v>411.7</v>
      </c>
      <c r="E45" s="21">
        <f>'[1]ЗВР-cbr'!B3</f>
        <v>412.7</v>
      </c>
      <c r="F45" s="21">
        <f>'[1]ЗВР-cbr'!B2</f>
        <v>411.5</v>
      </c>
      <c r="G45" s="12">
        <f>IF(ISERROR(F45/E45-1),"н/д",F45/E45-1)</f>
        <v>-0.002907681124303285</v>
      </c>
      <c r="H45" s="12">
        <f>IF(ISERROR(F45/D45-1),"н/д",F45/D45-1)</f>
        <v>-0.0004857906242409227</v>
      </c>
      <c r="I45" s="12">
        <f>IF(ISERROR(F45/C45-1),"н/д",F45/C45-1)</f>
        <v>-0.034037558685446</v>
      </c>
      <c r="J45" s="12">
        <f>IF(ISERROR(F45/B45-1),"н/д",F45/B45-1)</f>
        <v>-0.1430653894210745</v>
      </c>
    </row>
    <row r="46" spans="1:10" ht="18.75">
      <c r="A46" s="28"/>
      <c r="B46" s="26">
        <v>39448</v>
      </c>
      <c r="C46" s="26">
        <v>39814</v>
      </c>
      <c r="D46" s="26">
        <v>40077</v>
      </c>
      <c r="E46" s="26">
        <v>40084</v>
      </c>
      <c r="F46" s="26">
        <v>40091</v>
      </c>
      <c r="G46" s="27"/>
      <c r="H46" s="27"/>
      <c r="I46" s="27"/>
      <c r="J46" s="27"/>
    </row>
    <row r="47" spans="1:10" ht="18.75">
      <c r="A47" s="10" t="s">
        <v>54</v>
      </c>
      <c r="B47" s="21">
        <v>11.9</v>
      </c>
      <c r="C47" s="21">
        <v>13.3</v>
      </c>
      <c r="D47" s="21">
        <v>8.1</v>
      </c>
      <c r="E47" s="29">
        <v>8.1</v>
      </c>
      <c r="F47" s="29">
        <v>8.1</v>
      </c>
      <c r="G47" s="22"/>
      <c r="H47" s="21"/>
      <c r="I47" s="21"/>
      <c r="J47" s="21"/>
    </row>
    <row r="48" spans="1:10" ht="18.75">
      <c r="A48" s="25" t="s">
        <v>55</v>
      </c>
      <c r="B48" s="26">
        <v>39448</v>
      </c>
      <c r="C48" s="26">
        <v>39814</v>
      </c>
      <c r="D48" s="26">
        <v>39995</v>
      </c>
      <c r="E48" s="26">
        <v>40026</v>
      </c>
      <c r="F48" s="26">
        <v>40057</v>
      </c>
      <c r="G48" s="30"/>
      <c r="H48" s="27"/>
      <c r="I48" s="31"/>
      <c r="J48" s="31"/>
    </row>
    <row r="49" spans="1:10" ht="18.75">
      <c r="A49" s="10" t="s">
        <v>56</v>
      </c>
      <c r="B49" s="21">
        <v>13272.1</v>
      </c>
      <c r="C49" s="21">
        <v>13493.2</v>
      </c>
      <c r="D49" s="21">
        <v>13161</v>
      </c>
      <c r="E49" s="21">
        <v>13121</v>
      </c>
      <c r="F49" s="21">
        <v>13305</v>
      </c>
      <c r="G49" s="12">
        <f>IF(ISERROR(F49/E49-1),"н/д",F49/E49-1)</f>
        <v>0.014023321393186405</v>
      </c>
      <c r="H49" s="12"/>
      <c r="I49" s="12">
        <f>IF(ISERROR(F49/C49-1),"н/д",F49/C49-1)</f>
        <v>-0.013947766282275564</v>
      </c>
      <c r="J49" s="12">
        <f>IF(ISERROR(F49/B49-1),"н/д",F49/B49-1)</f>
        <v>0.0024788842760377072</v>
      </c>
    </row>
    <row r="50" spans="1:10" ht="75">
      <c r="A50" s="10" t="s">
        <v>57</v>
      </c>
      <c r="B50" s="21">
        <v>106.3</v>
      </c>
      <c r="C50" s="21">
        <v>102.1</v>
      </c>
      <c r="D50" s="21">
        <v>87.9</v>
      </c>
      <c r="E50" s="21">
        <v>89.2</v>
      </c>
      <c r="F50" s="21">
        <v>87.4</v>
      </c>
      <c r="G50" s="21"/>
      <c r="H50" s="21"/>
      <c r="I50" s="21"/>
      <c r="J50" s="21"/>
    </row>
    <row r="51" spans="1:10" ht="18.75">
      <c r="A51" s="25" t="s">
        <v>58</v>
      </c>
      <c r="B51" s="26">
        <v>39448</v>
      </c>
      <c r="C51" s="26">
        <v>39814</v>
      </c>
      <c r="D51" s="26"/>
      <c r="E51" s="32">
        <v>39995</v>
      </c>
      <c r="F51" s="32">
        <v>40087</v>
      </c>
      <c r="G51" s="30"/>
      <c r="H51" s="27"/>
      <c r="I51" s="27"/>
      <c r="J51" s="27"/>
    </row>
    <row r="52" spans="1:10" ht="18.75">
      <c r="A52" s="10" t="s">
        <v>59</v>
      </c>
      <c r="B52" s="21">
        <v>465.4</v>
      </c>
      <c r="C52" s="21">
        <v>480.5</v>
      </c>
      <c r="D52" s="21"/>
      <c r="E52" s="21">
        <v>475.6</v>
      </c>
      <c r="F52" s="21">
        <v>487.4</v>
      </c>
      <c r="G52" s="12"/>
      <c r="H52" s="12"/>
      <c r="I52" s="12">
        <f>IF(ISERROR(F52/C52-1),"н/д",F52/C52-1)</f>
        <v>0.01436004162330895</v>
      </c>
      <c r="J52" s="12">
        <f>IF(ISERROR(F52/B52-1),"н/д",F52/B52-1)</f>
        <v>0.047271164589600456</v>
      </c>
    </row>
    <row r="53" spans="1:10" ht="37.5">
      <c r="A53" s="10" t="s">
        <v>60</v>
      </c>
      <c r="B53" s="21">
        <v>419</v>
      </c>
      <c r="C53" s="21">
        <v>450.7</v>
      </c>
      <c r="D53" s="21"/>
      <c r="E53" s="21">
        <v>436.8</v>
      </c>
      <c r="F53" s="21">
        <v>457.8</v>
      </c>
      <c r="G53" s="12"/>
      <c r="H53" s="12"/>
      <c r="I53" s="12">
        <f>IF(ISERROR(F53/C53-1),"н/д",F53/C53-1)</f>
        <v>0.015753272686931385</v>
      </c>
      <c r="J53" s="12">
        <f>IF(ISERROR(F53/B53-1),"н/д",F53/B53-1)</f>
        <v>0.09260143198090698</v>
      </c>
    </row>
    <row r="54" spans="1:10" ht="37.5">
      <c r="A54" s="10" t="s">
        <v>61</v>
      </c>
      <c r="B54" s="21">
        <v>77.12</v>
      </c>
      <c r="C54" s="21">
        <v>102.4</v>
      </c>
      <c r="D54" s="10"/>
      <c r="E54" s="29">
        <v>17.2</v>
      </c>
      <c r="F54" s="29">
        <v>46.1</v>
      </c>
      <c r="G54" s="12"/>
      <c r="H54" s="12"/>
      <c r="I54" s="12">
        <f>IF(ISERROR(F54/C54-1),"н/д",F54/C54-1)</f>
        <v>-0.5498046875</v>
      </c>
      <c r="J54" s="12">
        <f>IF(ISERROR(F54/B54-1),"н/д",F54/B54-1)</f>
        <v>-0.40223029045643155</v>
      </c>
    </row>
    <row r="55" spans="1:10" ht="18.75">
      <c r="A55" s="41" t="s">
        <v>62</v>
      </c>
      <c r="B55" s="41"/>
      <c r="C55" s="41"/>
      <c r="D55" s="41"/>
      <c r="E55" s="41"/>
      <c r="F55" s="41"/>
      <c r="G55" s="4"/>
      <c r="H55" s="4"/>
      <c r="I55" s="4"/>
      <c r="J55" s="4"/>
    </row>
    <row r="56" spans="1:10" ht="56.25">
      <c r="A56" s="3" t="s">
        <v>2</v>
      </c>
      <c r="B56" s="33" t="s">
        <v>63</v>
      </c>
      <c r="C56" s="33" t="s">
        <v>64</v>
      </c>
      <c r="D56" s="34">
        <v>39661</v>
      </c>
      <c r="E56" s="34">
        <v>39995</v>
      </c>
      <c r="F56" s="34">
        <v>40026</v>
      </c>
      <c r="G56" s="35" t="s">
        <v>65</v>
      </c>
      <c r="H56" s="3" t="s">
        <v>66</v>
      </c>
      <c r="I56" s="3" t="s">
        <v>67</v>
      </c>
      <c r="J56" s="36"/>
    </row>
    <row r="57" spans="1:10" ht="37.5">
      <c r="A57" s="10" t="s">
        <v>68</v>
      </c>
      <c r="B57" s="11">
        <v>5677.42</v>
      </c>
      <c r="C57" s="11">
        <v>3801.19</v>
      </c>
      <c r="D57" s="11">
        <v>1308.48</v>
      </c>
      <c r="E57" s="11">
        <v>527.8</v>
      </c>
      <c r="F57" s="11">
        <v>632.8</v>
      </c>
      <c r="G57" s="12">
        <f>IF(ISERROR(F57/E57-1),"н/д",F57/E57-1)</f>
        <v>0.19893899204244025</v>
      </c>
      <c r="H57" s="12">
        <f>IF(ISERROR(F57/D57-1),"н/д",F57/D57-1)</f>
        <v>-0.5163854243091222</v>
      </c>
      <c r="I57" s="12">
        <f>IF(ISERROR(C57/B57-1),"н/д",C57/B57-1)</f>
        <v>-0.33047229199178496</v>
      </c>
      <c r="J57" s="36"/>
    </row>
    <row r="58" spans="1:10" ht="37.5">
      <c r="A58" s="10" t="s">
        <v>69</v>
      </c>
      <c r="B58" s="11">
        <v>3596.82</v>
      </c>
      <c r="C58" s="11">
        <v>4725.01</v>
      </c>
      <c r="D58" s="11">
        <v>558.97</v>
      </c>
      <c r="E58" s="11">
        <v>770.7</v>
      </c>
      <c r="F58" s="11">
        <v>803.1</v>
      </c>
      <c r="G58" s="12">
        <f>IF(ISERROR(F58/E58-1),"н/д",F58/E58-1)</f>
        <v>0.042039704165044656</v>
      </c>
      <c r="H58" s="12">
        <f>IF(ISERROR(F58/D58-1),"н/д",F58/D58-1)</f>
        <v>0.43674973612179535</v>
      </c>
      <c r="I58" s="12">
        <f>IF(ISERROR(C58/B58-1),"н/д",C58/B58-1)</f>
        <v>0.31366318025366846</v>
      </c>
      <c r="J58" s="36"/>
    </row>
    <row r="59" spans="1:10" ht="18.75">
      <c r="A59" s="10" t="s">
        <v>70</v>
      </c>
      <c r="B59" s="11">
        <f>B57-B58</f>
        <v>2080.6</v>
      </c>
      <c r="C59" s="11">
        <f>C57-C58</f>
        <v>-923.8200000000002</v>
      </c>
      <c r="D59" s="11">
        <f>D57-D58</f>
        <v>749.51</v>
      </c>
      <c r="E59" s="11">
        <f>E57-E58</f>
        <v>-242.9000000000001</v>
      </c>
      <c r="F59" s="11">
        <f>F57-F58</f>
        <v>-170.30000000000007</v>
      </c>
      <c r="G59" s="12"/>
      <c r="H59" s="12"/>
      <c r="I59" s="12"/>
      <c r="J59" s="36"/>
    </row>
    <row r="60" spans="1:10" ht="37.5">
      <c r="A60" s="3" t="s">
        <v>2</v>
      </c>
      <c r="B60" s="33" t="s">
        <v>71</v>
      </c>
      <c r="C60" s="33" t="s">
        <v>72</v>
      </c>
      <c r="D60" s="37">
        <v>39661</v>
      </c>
      <c r="E60" s="37">
        <v>39995</v>
      </c>
      <c r="F60" s="37">
        <v>40026</v>
      </c>
      <c r="G60" s="35" t="s">
        <v>65</v>
      </c>
      <c r="H60" s="3" t="s">
        <v>66</v>
      </c>
      <c r="I60" s="38"/>
      <c r="J60" s="39"/>
    </row>
    <row r="61" spans="1:10" ht="18.75">
      <c r="A61" s="10" t="s">
        <v>73</v>
      </c>
      <c r="B61" s="21">
        <v>371</v>
      </c>
      <c r="C61" s="21">
        <v>237.3</v>
      </c>
      <c r="D61" s="40">
        <v>45.7</v>
      </c>
      <c r="E61" s="40">
        <v>26.3</v>
      </c>
      <c r="F61" s="40">
        <v>28.7</v>
      </c>
      <c r="G61" s="12">
        <f>IF(ISERROR(F61/E61-1),"н/д",F61/E61-1)</f>
        <v>0.09125475285171092</v>
      </c>
      <c r="H61" s="12">
        <f>IF(ISERROR(F61/D61-1),"н/д",F61/D61-1)</f>
        <v>-0.3719912472647703</v>
      </c>
      <c r="I61" s="38"/>
      <c r="J61" s="39"/>
    </row>
    <row r="62" spans="1:10" ht="18.75">
      <c r="A62" s="10" t="s">
        <v>74</v>
      </c>
      <c r="B62" s="21">
        <v>202</v>
      </c>
      <c r="C62" s="21">
        <v>176.6</v>
      </c>
      <c r="D62" s="40">
        <v>27.1</v>
      </c>
      <c r="E62" s="40">
        <v>16.1</v>
      </c>
      <c r="F62" s="40">
        <v>15.6</v>
      </c>
      <c r="G62" s="12">
        <f>IF(ISERROR(F62/E62-1),"н/д",F62/E62-1)</f>
        <v>-0.03105590062111807</v>
      </c>
      <c r="H62" s="12">
        <f>IF(ISERROR(F62/D62-1),"н/д",F62/D62-1)</f>
        <v>-0.42435424354243545</v>
      </c>
      <c r="I62" s="38"/>
      <c r="J62" s="39"/>
    </row>
    <row r="63" spans="1:10" ht="37.5">
      <c r="A63" s="10" t="s">
        <v>75</v>
      </c>
      <c r="B63" s="40">
        <f>B61-B62</f>
        <v>169</v>
      </c>
      <c r="C63" s="40">
        <f>C61-C62</f>
        <v>60.70000000000002</v>
      </c>
      <c r="D63" s="40">
        <f>D61-D62</f>
        <v>18.6</v>
      </c>
      <c r="E63" s="40">
        <f>E61-E62</f>
        <v>10.2</v>
      </c>
      <c r="F63" s="40">
        <f>F61-F62</f>
        <v>13.1</v>
      </c>
      <c r="G63" s="12">
        <f>IF(ISERROR(F63/E63-1),"н/д",F63/E63-1)</f>
        <v>0.2843137254901962</v>
      </c>
      <c r="H63" s="12">
        <f>IF(ISERROR(F63/D63-1),"н/д",F63/D63-1)</f>
        <v>-0.29569892473118287</v>
      </c>
      <c r="I63" s="27"/>
      <c r="J63" s="39"/>
    </row>
  </sheetData>
  <mergeCells count="9">
    <mergeCell ref="A1:F1"/>
    <mergeCell ref="I1:J1"/>
    <mergeCell ref="A3:F3"/>
    <mergeCell ref="A5:F5"/>
    <mergeCell ref="A55:F55"/>
    <mergeCell ref="A8:F8"/>
    <mergeCell ref="A16:F16"/>
    <mergeCell ref="A23:F23"/>
    <mergeCell ref="A34:F34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dcterms:created xsi:type="dcterms:W3CDTF">2009-10-09T09:00:32Z</dcterms:created>
  <dcterms:modified xsi:type="dcterms:W3CDTF">2009-10-09T09:03:13Z</dcterms:modified>
  <cp:category/>
  <cp:version/>
  <cp:contentType/>
  <cp:contentStatus/>
</cp:coreProperties>
</file>