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<sst xmlns="http://schemas.openxmlformats.org/spreadsheetml/2006/main" count="81" uniqueCount="76">
  <si>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</si>
  <si>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</si>
  <si>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</si>
  <si>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</si>
  <si>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</si>
  <si>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</si>
  <si>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</si>
  <si>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</si>
  <si>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</si>
  <si>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</si>
  <si>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</si>
  <si>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</si>
  <si>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</si>
  <si>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</si>
  <si>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</si>
  <si>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</si>
  <si>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</si>
  <si>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</si>
  <si>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</si>
  <si>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</si>
  <si>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</si>
  <si>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</si>
  <si>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</si>
  <si>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</si>
  <si>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</si>
  <si>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</si>
  <si>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</si>
  <si>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</si>
  <si>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</si>
  <si>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</si>
  <si>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</si>
  <si>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</si>
  <si>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</si>
  <si>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</si>
  <si>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</si>
  <si>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</si>
  <si>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</si>
  <si>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</si>
  <si>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</si>
  <si>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</si>
  <si>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</si>
  <si>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</si>
  <si>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</si>
  <si>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</si>
  <si>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</si>
  <si>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</si>
  <si>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</si>
  <si>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</si>
  <si>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</si>
  <si>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</si>
  <si>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</si>
  <si>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</si>
  <si>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</si>
  <si>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</si>
  <si>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</si>
  <si>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</si>
  <si>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</si>
  <si>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</si>
  <si>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</si>
  <si>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</si>
  <si>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</si>
  <si>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</si>
  <si>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</si>
  <si>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Янв.-Нояб. 08</t>
  </si>
  <si>
    <t>Янв.-Нояб.,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</si>
  <si>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</si>
  <si>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</si>
  <si>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</si>
  <si>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</si>
  <si>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</si>
  <si>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</si>
  <si>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Янв.-Окт., 08</t>
  </si>
  <si>
    <t>Янв.-Окт.,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</si>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</sst>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10414</v>
          </cell>
          <cell r="S10">
            <v>10252.080000000002</v>
          </cell>
        </row>
        <row r="41">
          <cell r="L41">
            <v>1114</v>
          </cell>
          <cell r="S41">
            <v>1103.63</v>
          </cell>
        </row>
        <row r="49">
          <cell r="L49">
            <v>7695</v>
          </cell>
          <cell r="S49">
            <v>7560.03</v>
          </cell>
        </row>
        <row r="77">
          <cell r="L77">
            <v>2620</v>
          </cell>
          <cell r="S77">
            <v>2564.5499999999997</v>
          </cell>
        </row>
        <row r="81">
          <cell r="L81">
            <v>16380</v>
          </cell>
          <cell r="S81">
            <v>16289.82</v>
          </cell>
        </row>
        <row r="96">
          <cell r="L96">
            <v>482</v>
          </cell>
          <cell r="S96">
            <v>486.40999999999997</v>
          </cell>
        </row>
      </sheetData>
      <sheetData sheetId="1">
        <row r="27">
          <cell r="Q27">
            <v>5217.47</v>
          </cell>
          <cell r="S27">
            <v>5256</v>
          </cell>
        </row>
        <row r="36">
          <cell r="Q36">
            <v>5643.2</v>
          </cell>
          <cell r="S36">
            <v>5701</v>
          </cell>
        </row>
        <row r="47">
          <cell r="Q47">
            <v>3759.7999999999997</v>
          </cell>
          <cell r="S47">
            <v>3794</v>
          </cell>
        </row>
      </sheetData>
      <sheetData sheetId="2">
        <row r="2">
          <cell r="Q2">
            <v>10194.289999999999</v>
          </cell>
          <cell r="S2">
            <v>10236</v>
          </cell>
        </row>
        <row r="8">
          <cell r="Q8">
            <v>1092.17</v>
          </cell>
          <cell r="S8">
            <v>1098</v>
          </cell>
        </row>
        <row r="18">
          <cell r="Q18">
            <v>2203.73</v>
          </cell>
          <cell r="S18">
            <v>2221</v>
          </cell>
        </row>
        <row r="69">
          <cell r="Q69">
            <v>65523.73</v>
          </cell>
          <cell r="S69">
            <v>65070</v>
          </cell>
        </row>
      </sheetData>
      <sheetData sheetId="3">
        <row r="8">
          <cell r="B8">
            <v>1474.73</v>
          </cell>
          <cell r="I8">
            <v>1446.36</v>
          </cell>
        </row>
        <row r="11">
          <cell r="B11">
            <v>1420.98</v>
          </cell>
          <cell r="I11">
            <v>1391.25</v>
          </cell>
        </row>
        <row r="14">
          <cell r="B14">
            <v>2165</v>
          </cell>
          <cell r="I14">
            <v>2180</v>
          </cell>
        </row>
        <row r="16">
          <cell r="B16">
            <v>7129.74</v>
          </cell>
          <cell r="I16">
            <v>7104.39</v>
          </cell>
        </row>
        <row r="17">
          <cell r="B17">
            <v>18105</v>
          </cell>
          <cell r="I17">
            <v>18195</v>
          </cell>
        </row>
      </sheetData>
      <sheetData sheetId="4">
        <row r="18">
          <cell r="O18">
            <v>30.2921</v>
          </cell>
          <cell r="Q18">
            <v>30.31362267209719</v>
          </cell>
        </row>
        <row r="21">
          <cell r="O21">
            <v>42.5574</v>
          </cell>
          <cell r="Q21">
            <v>42.70558839171927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9">
        <row r="4">
          <cell r="F4">
            <v>574.6</v>
          </cell>
          <cell r="G4">
            <v>401.8</v>
          </cell>
        </row>
        <row r="5">
          <cell r="F5">
            <v>589.3</v>
          </cell>
          <cell r="G5">
            <v>424.8</v>
          </cell>
        </row>
      </sheetData>
      <sheetData sheetId="10">
        <row r="2">
          <cell r="G2" t="str">
            <v>72,790</v>
          </cell>
          <cell r="J2">
            <v>72.24000000000001</v>
          </cell>
        </row>
        <row r="7">
          <cell r="G7" t="str">
            <v>74,260</v>
          </cell>
          <cell r="J7">
            <v>73.67</v>
          </cell>
        </row>
        <row r="12">
          <cell r="L12">
            <v>5463.9375375</v>
          </cell>
          <cell r="M12">
            <v>5421.907248750001</v>
          </cell>
        </row>
        <row r="14">
          <cell r="G14" t="str">
            <v>361,750</v>
          </cell>
          <cell r="J14">
            <v>358.25</v>
          </cell>
        </row>
        <row r="15">
          <cell r="G15" t="str">
            <v>69,500</v>
          </cell>
          <cell r="J15">
            <v>69.23</v>
          </cell>
        </row>
        <row r="23">
          <cell r="G23" t="str">
            <v>28,770</v>
          </cell>
          <cell r="J23">
            <v>28.36</v>
          </cell>
        </row>
        <row r="32">
          <cell r="G32" t="str">
            <v>1092,600</v>
          </cell>
          <cell r="J32">
            <v>1085.6999999999998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3">
      <selection activeCell="G49" sqref="G49:J5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40206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40179</v>
      </c>
      <c r="E4" s="9">
        <f>IF(J3=2,F4-3,F4-1)</f>
        <v>40205</v>
      </c>
      <c r="F4" s="9">
        <f ca="1">TODAY()</f>
        <v>40206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1445</v>
      </c>
      <c r="E6" s="15">
        <f>'[1]инд-обновл'!I8</f>
        <v>1446.36</v>
      </c>
      <c r="F6" s="15">
        <f>'[1]инд-обновл'!B8</f>
        <v>1474.73</v>
      </c>
      <c r="G6" s="16">
        <f>IF(ISERROR(F6/E6-1),"н/д",F6/E6-1)</f>
        <v>0.01961475704527227</v>
      </c>
      <c r="H6" s="16">
        <f>IF(ISERROR(F6/D6-1),"н/д",F6/D6-1)</f>
        <v>0.020574394463667822</v>
      </c>
      <c r="I6" s="16">
        <f>IF(ISERROR(F6/C6-1),"н/д",F6/C6-1)</f>
        <v>0.020786322419879433</v>
      </c>
      <c r="J6" s="16">
        <f>IF(ISERROR(F6/B6-1),"н/д",F6/B6-1)</f>
        <v>1.3260725552050472</v>
      </c>
    </row>
    <row r="7" spans="1:10" ht="18.75">
      <c r="A7" s="14" t="s">
        <v>16</v>
      </c>
      <c r="B7" s="15">
        <v>640</v>
      </c>
      <c r="C7" s="15">
        <v>1370</v>
      </c>
      <c r="D7" s="15">
        <v>1370</v>
      </c>
      <c r="E7" s="15">
        <f>'[1]инд-обновл'!I11</f>
        <v>1391.25</v>
      </c>
      <c r="F7" s="15">
        <f>'[1]инд-обновл'!B11</f>
        <v>1420.98</v>
      </c>
      <c r="G7" s="16">
        <f>IF(ISERROR(F7/E7-1),"н/д",F7/E7-1)</f>
        <v>0.021369272237196757</v>
      </c>
      <c r="H7" s="16">
        <f>IF(ISERROR(F7/D7-1),"н/д",F7/D7-1)</f>
        <v>0.037211678832116846</v>
      </c>
      <c r="I7" s="16">
        <f>IF(ISERROR(F7/C7-1),"н/д",F7/C7-1)</f>
        <v>0.037211678832116846</v>
      </c>
      <c r="J7" s="16">
        <f>IF(ISERROR(F7/B7-1),"н/д",F7/B7-1)</f>
        <v>1.2202812500000002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10618</v>
      </c>
      <c r="E9" s="19">
        <f>'[1]СевАм-индексы'!Q2</f>
        <v>10194.289999999999</v>
      </c>
      <c r="F9" s="15">
        <f>'[1]СевАм-индексы'!S2</f>
        <v>10236</v>
      </c>
      <c r="G9" s="16">
        <f aca="true" t="shared" si="0" ref="G9:G15">IF(ISERROR(F9/E9-1),"н/д",F9/E9-1)</f>
        <v>0.0040915061274497955</v>
      </c>
      <c r="H9" s="16">
        <f aca="true" t="shared" si="1" ref="H9:H15">IF(ISERROR(F9/D9-1),"н/д",F9/D9-1)</f>
        <v>-0.035976643435675304</v>
      </c>
      <c r="I9" s="16">
        <f aca="true" t="shared" si="2" ref="I9:I15">IF(ISERROR(F9/C9-1),"н/д",F9/C9-1)</f>
        <v>-0.035976643435675304</v>
      </c>
      <c r="J9" s="16">
        <f aca="true" t="shared" si="3" ref="J9:J15">IF(ISERROR(F9/B9-1),"н/д",F9/B9-1)</f>
        <v>0.1329275041505258</v>
      </c>
    </row>
    <row r="10" spans="1:10" ht="18.75">
      <c r="A10" s="14" t="s">
        <v>19</v>
      </c>
      <c r="B10" s="15">
        <v>1632</v>
      </c>
      <c r="C10" s="19">
        <v>2317</v>
      </c>
      <c r="D10" s="15">
        <v>2317</v>
      </c>
      <c r="E10" s="15">
        <f>'[1]СевАм-индексы'!Q18</f>
        <v>2203.73</v>
      </c>
      <c r="F10" s="15">
        <f>'[1]СевАм-индексы'!S18</f>
        <v>2221</v>
      </c>
      <c r="G10" s="16">
        <f t="shared" si="0"/>
        <v>0.007836713208968504</v>
      </c>
      <c r="H10" s="16">
        <f t="shared" si="1"/>
        <v>-0.04143288735433748</v>
      </c>
      <c r="I10" s="16">
        <f t="shared" si="2"/>
        <v>-0.04143288735433748</v>
      </c>
      <c r="J10" s="16">
        <f t="shared" si="3"/>
        <v>0.360906862745098</v>
      </c>
    </row>
    <row r="11" spans="1:10" ht="18.75">
      <c r="A11" s="14" t="s">
        <v>20</v>
      </c>
      <c r="B11" s="15">
        <v>932</v>
      </c>
      <c r="C11" s="19">
        <v>1145</v>
      </c>
      <c r="D11" s="15">
        <v>1145</v>
      </c>
      <c r="E11" s="15">
        <f>'[1]СевАм-индексы'!Q8</f>
        <v>1092.17</v>
      </c>
      <c r="F11" s="15">
        <f>'[1]СевАм-индексы'!S8</f>
        <v>1098</v>
      </c>
      <c r="G11" s="16">
        <f t="shared" si="0"/>
        <v>0.005337996831994873</v>
      </c>
      <c r="H11" s="16">
        <f t="shared" si="1"/>
        <v>-0.041048034934497823</v>
      </c>
      <c r="I11" s="16">
        <f t="shared" si="2"/>
        <v>-0.041048034934497823</v>
      </c>
      <c r="J11" s="16">
        <f t="shared" si="3"/>
        <v>0.17811158798283255</v>
      </c>
    </row>
    <row r="12" spans="1:10" ht="18.75">
      <c r="A12" s="14" t="s">
        <v>21</v>
      </c>
      <c r="B12" s="15">
        <v>3350</v>
      </c>
      <c r="C12" s="15">
        <v>4083</v>
      </c>
      <c r="D12" s="15">
        <v>4083</v>
      </c>
      <c r="E12" s="15">
        <f>'[1]евр-индексы'!Q47</f>
        <v>3759.7999999999997</v>
      </c>
      <c r="F12" s="15">
        <f>'[1]евр-индексы'!S47</f>
        <v>3794</v>
      </c>
      <c r="G12" s="16">
        <f t="shared" si="0"/>
        <v>0.009096228522793792</v>
      </c>
      <c r="H12" s="16">
        <f t="shared" si="1"/>
        <v>-0.07078128826843011</v>
      </c>
      <c r="I12" s="16">
        <f t="shared" si="2"/>
        <v>-0.07078128826843011</v>
      </c>
      <c r="J12" s="16">
        <f t="shared" si="3"/>
        <v>0.1325373134328358</v>
      </c>
    </row>
    <row r="13" spans="1:10" ht="18.75">
      <c r="A13" s="14" t="s">
        <v>22</v>
      </c>
      <c r="B13" s="15">
        <v>4973</v>
      </c>
      <c r="C13" s="19">
        <v>6087</v>
      </c>
      <c r="D13" s="15">
        <v>6087</v>
      </c>
      <c r="E13" s="15">
        <f>'[1]евр-индексы'!Q36</f>
        <v>5643.2</v>
      </c>
      <c r="F13" s="15">
        <f>'[1]евр-индексы'!S36</f>
        <v>5701</v>
      </c>
      <c r="G13" s="16">
        <f t="shared" si="0"/>
        <v>0.010242415650694614</v>
      </c>
      <c r="H13" s="16">
        <f t="shared" si="1"/>
        <v>-0.06341383275833745</v>
      </c>
      <c r="I13" s="16">
        <f t="shared" si="2"/>
        <v>-0.06341383275833745</v>
      </c>
      <c r="J13" s="16">
        <f t="shared" si="3"/>
        <v>0.14639050874723503</v>
      </c>
    </row>
    <row r="14" spans="1:10" ht="18.75">
      <c r="A14" s="14" t="s">
        <v>23</v>
      </c>
      <c r="B14" s="15">
        <v>4562</v>
      </c>
      <c r="C14" s="19">
        <v>5585</v>
      </c>
      <c r="D14" s="15">
        <v>5585</v>
      </c>
      <c r="E14" s="15">
        <f>'[1]евр-индексы'!Q27</f>
        <v>5217.47</v>
      </c>
      <c r="F14" s="15">
        <f>'[1]евр-индексы'!S27</f>
        <v>5256</v>
      </c>
      <c r="G14" s="16">
        <f t="shared" si="0"/>
        <v>0.007384805279186946</v>
      </c>
      <c r="H14" s="16">
        <f t="shared" si="1"/>
        <v>-0.05890778871978519</v>
      </c>
      <c r="I14" s="16">
        <f t="shared" si="2"/>
        <v>-0.05890778871978519</v>
      </c>
      <c r="J14" s="16">
        <f t="shared" si="3"/>
        <v>0.15212626041209987</v>
      </c>
    </row>
    <row r="15" spans="1:10" ht="18.75">
      <c r="A15" s="14" t="s">
        <v>24</v>
      </c>
      <c r="B15" s="15">
        <v>9043</v>
      </c>
      <c r="C15" s="19">
        <v>10798</v>
      </c>
      <c r="D15" s="15">
        <v>10798</v>
      </c>
      <c r="E15" s="15">
        <f>'[1]азия-индексы'!S10</f>
        <v>10252.080000000002</v>
      </c>
      <c r="F15" s="15">
        <f>'[1]азия-индексы'!L10</f>
        <v>10414</v>
      </c>
      <c r="G15" s="16">
        <f t="shared" si="0"/>
        <v>0.01579386817114159</v>
      </c>
      <c r="H15" s="16">
        <f t="shared" si="1"/>
        <v>-0.03556214113724765</v>
      </c>
      <c r="I15" s="16">
        <f t="shared" si="2"/>
        <v>-0.03556214113724765</v>
      </c>
      <c r="J15" s="16">
        <f t="shared" si="3"/>
        <v>0.1516089793210218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8324</v>
      </c>
      <c r="E17" s="15">
        <f>'[1]азия-индексы'!S49</f>
        <v>7560.03</v>
      </c>
      <c r="F17" s="15">
        <f>'[1]азия-индексы'!L49</f>
        <v>7695</v>
      </c>
      <c r="G17" s="16">
        <f aca="true" t="shared" si="4" ref="G17:G22">IF(ISERROR(F17/E17-1),"н/д",F17/E17-1)</f>
        <v>0.017853103757524913</v>
      </c>
      <c r="H17" s="16">
        <f aca="true" t="shared" si="5" ref="H17:H22">IF(ISERROR(F17/D17-1),"н/д",F17/D17-1)</f>
        <v>-0.07556463238827482</v>
      </c>
      <c r="I17" s="16">
        <f aca="true" t="shared" si="6" ref="I17:I22">IF(ISERROR(F17/C17-1),"н/д",F17/C17-1)</f>
        <v>-0.07556463238827482</v>
      </c>
      <c r="J17" s="16">
        <f aca="true" t="shared" si="7" ref="J17:J22">IF(ISERROR(F17/B17-1),"н/д",F17/B17-1)</f>
        <v>0.6379310344827587</v>
      </c>
    </row>
    <row r="18" spans="1:10" ht="18.75">
      <c r="A18" s="14" t="s">
        <v>27</v>
      </c>
      <c r="B18" s="15">
        <v>313</v>
      </c>
      <c r="C18" s="19">
        <v>515</v>
      </c>
      <c r="D18" s="15">
        <v>515</v>
      </c>
      <c r="E18" s="15">
        <f>'[1]азия-индексы'!S96</f>
        <v>486.40999999999997</v>
      </c>
      <c r="F18" s="15">
        <f>'[1]азия-индексы'!L96</f>
        <v>482</v>
      </c>
      <c r="G18" s="16">
        <f t="shared" si="4"/>
        <v>-0.009066425443555737</v>
      </c>
      <c r="H18" s="16">
        <f t="shared" si="5"/>
        <v>-0.06407766990291264</v>
      </c>
      <c r="I18" s="16">
        <f t="shared" si="6"/>
        <v>-0.06407766990291264</v>
      </c>
      <c r="J18" s="16">
        <f t="shared" si="7"/>
        <v>0.5399361022364217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17563</v>
      </c>
      <c r="E19" s="15">
        <f>'[1]азия-индексы'!S81</f>
        <v>16289.82</v>
      </c>
      <c r="F19" s="15">
        <f>'[1]азия-индексы'!L81</f>
        <v>16380</v>
      </c>
      <c r="G19" s="16">
        <f t="shared" si="4"/>
        <v>0.005535972773179854</v>
      </c>
      <c r="H19" s="16">
        <f t="shared" si="5"/>
        <v>-0.06735751295336789</v>
      </c>
      <c r="I19" s="16">
        <f t="shared" si="6"/>
        <v>-0.06735751295336789</v>
      </c>
      <c r="J19" s="16">
        <f t="shared" si="7"/>
        <v>0.6540442290215087</v>
      </c>
    </row>
    <row r="20" spans="1:10" ht="18.75">
      <c r="A20" s="14" t="s">
        <v>29</v>
      </c>
      <c r="B20" s="15">
        <v>1437</v>
      </c>
      <c r="C20" s="19">
        <v>2627</v>
      </c>
      <c r="D20" s="15">
        <v>2627</v>
      </c>
      <c r="E20" s="15">
        <f>'[1]азия-индексы'!S77</f>
        <v>2564.5499999999997</v>
      </c>
      <c r="F20" s="15">
        <f>'[1]азия-индексы'!L77</f>
        <v>2620</v>
      </c>
      <c r="G20" s="16">
        <f t="shared" si="4"/>
        <v>0.02162172700863718</v>
      </c>
      <c r="H20" s="16">
        <f t="shared" si="5"/>
        <v>-0.0026646364674534073</v>
      </c>
      <c r="I20" s="16">
        <f t="shared" si="6"/>
        <v>-0.0026646364674534073</v>
      </c>
      <c r="J20" s="16">
        <f t="shared" si="7"/>
        <v>0.8232428670842031</v>
      </c>
    </row>
    <row r="21" spans="1:10" ht="18.75">
      <c r="A21" s="14" t="s">
        <v>30</v>
      </c>
      <c r="B21" s="15">
        <v>571</v>
      </c>
      <c r="C21" s="19">
        <v>1190</v>
      </c>
      <c r="D21" s="15">
        <v>1190</v>
      </c>
      <c r="E21" s="15">
        <f>'[1]азия-индексы'!S41</f>
        <v>1103.63</v>
      </c>
      <c r="F21" s="15">
        <f>'[1]азия-индексы'!L41</f>
        <v>1114</v>
      </c>
      <c r="G21" s="16">
        <f t="shared" si="4"/>
        <v>0.00939626505259894</v>
      </c>
      <c r="H21" s="16">
        <f t="shared" si="5"/>
        <v>-0.06386554621848739</v>
      </c>
      <c r="I21" s="16">
        <f t="shared" si="6"/>
        <v>-0.06386554621848739</v>
      </c>
      <c r="J21" s="16">
        <f t="shared" si="7"/>
        <v>0.9509632224168125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70263</v>
      </c>
      <c r="E22" s="15">
        <f>'[1]СевАм-индексы'!Q69</f>
        <v>65523.73</v>
      </c>
      <c r="F22" s="15">
        <f>'[1]СевАм-индексы'!S69</f>
        <v>65070</v>
      </c>
      <c r="G22" s="16">
        <f t="shared" si="4"/>
        <v>-0.006924666834443038</v>
      </c>
      <c r="H22" s="16">
        <f t="shared" si="5"/>
        <v>-0.0739080312540028</v>
      </c>
      <c r="I22" s="16">
        <f t="shared" si="6"/>
        <v>-0.0739080312540028</v>
      </c>
      <c r="J22" s="16">
        <f t="shared" si="7"/>
        <v>0.6168869893648743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82.13</v>
      </c>
      <c r="E24" s="21">
        <f>'[1]сырье'!J2</f>
        <v>72.24000000000001</v>
      </c>
      <c r="F24" s="21" t="str">
        <f>'[1]сырье'!G2</f>
        <v>72,790</v>
      </c>
      <c r="G24" s="16">
        <f aca="true" t="shared" si="8" ref="G24:G33">IF(ISERROR(F24/E24-1),"н/д",F24/E24-1)</f>
        <v>0.00761351052048731</v>
      </c>
      <c r="H24" s="16">
        <f aca="true" t="shared" si="9" ref="H24:H33">IF(ISERROR(F24/D24-1),"н/д",F24/D24-1)</f>
        <v>-0.11372214781444034</v>
      </c>
      <c r="I24" s="16">
        <f aca="true" t="shared" si="10" ref="I24:I33">IF(ISERROR(F24/C24-1),"н/д",F24/C24-1)</f>
        <v>-0.11372214781444034</v>
      </c>
      <c r="J24" s="16">
        <f aca="true" t="shared" si="11" ref="J24:J33">IF(ISERROR(F24/B24-1),"н/д",F24/B24-1)</f>
        <v>0.549052989997872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83.57</v>
      </c>
      <c r="E25" s="21">
        <f>'[1]сырье'!J7</f>
        <v>73.67</v>
      </c>
      <c r="F25" s="21" t="str">
        <f>'[1]сырье'!G7</f>
        <v>74,260</v>
      </c>
      <c r="G25" s="16">
        <f t="shared" si="8"/>
        <v>0.008008687389710945</v>
      </c>
      <c r="H25" s="16">
        <f t="shared" si="9"/>
        <v>-0.11140361373698682</v>
      </c>
      <c r="I25" s="16">
        <f t="shared" si="10"/>
        <v>-0.11140361373698682</v>
      </c>
      <c r="J25" s="16">
        <f t="shared" si="11"/>
        <v>0.6025032369443246</v>
      </c>
    </row>
    <row r="26" spans="1:10" ht="18.75">
      <c r="A26" s="14" t="s">
        <v>35</v>
      </c>
      <c r="B26" s="21">
        <v>877</v>
      </c>
      <c r="C26" s="21">
        <v>1154.6</v>
      </c>
      <c r="D26" s="21">
        <v>1154.6</v>
      </c>
      <c r="E26" s="21">
        <f>'[1]сырье'!J32</f>
        <v>1085.6999999999998</v>
      </c>
      <c r="F26" s="21" t="str">
        <f>'[1]сырье'!G32</f>
        <v>1092,600</v>
      </c>
      <c r="G26" s="16">
        <f t="shared" si="8"/>
        <v>0.00635534678087879</v>
      </c>
      <c r="H26" s="16">
        <f t="shared" si="9"/>
        <v>-0.05369825047635546</v>
      </c>
      <c r="I26" s="16">
        <f t="shared" si="10"/>
        <v>-0.05369825047635546</v>
      </c>
      <c r="J26" s="16">
        <f t="shared" si="11"/>
        <v>0.24583808437856325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7672.08</v>
      </c>
      <c r="E27" s="21">
        <f>'[1]инд-обновл'!I16</f>
        <v>7104.39</v>
      </c>
      <c r="F27" s="21">
        <f>'[1]инд-обновл'!B16</f>
        <v>7129.74</v>
      </c>
      <c r="G27" s="16">
        <f t="shared" si="8"/>
        <v>0.003568216271910618</v>
      </c>
      <c r="H27" s="16">
        <f t="shared" si="9"/>
        <v>-0.07069008665185972</v>
      </c>
      <c r="I27" s="16">
        <f t="shared" si="10"/>
        <v>-0.07069008665185972</v>
      </c>
      <c r="J27" s="16">
        <f t="shared" si="11"/>
        <v>1.3223908794788275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18346</v>
      </c>
      <c r="E28" s="21">
        <f>'[1]инд-обновл'!I17</f>
        <v>18195</v>
      </c>
      <c r="F28" s="21">
        <f>'[1]инд-обновл'!B17</f>
        <v>18105</v>
      </c>
      <c r="G28" s="16">
        <f t="shared" si="8"/>
        <v>-0.004946413849958753</v>
      </c>
      <c r="H28" s="16">
        <f t="shared" si="9"/>
        <v>-0.01313637850212579</v>
      </c>
      <c r="I28" s="16">
        <f t="shared" si="10"/>
        <v>-0.01313637850212579</v>
      </c>
      <c r="J28" s="16">
        <f t="shared" si="11"/>
        <v>0.424468922108576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2350.25</v>
      </c>
      <c r="E29" s="21">
        <f>'[1]инд-обновл'!I14</f>
        <v>2180</v>
      </c>
      <c r="F29" s="21">
        <f>'[1]инд-обновл'!B14</f>
        <v>2165</v>
      </c>
      <c r="G29" s="16">
        <f t="shared" si="8"/>
        <v>-0.006880733944954143</v>
      </c>
      <c r="H29" s="16">
        <f t="shared" si="9"/>
        <v>-0.07882140197851295</v>
      </c>
      <c r="I29" s="16">
        <f t="shared" si="10"/>
        <v>-0.07882140197851295</v>
      </c>
      <c r="J29" s="16">
        <f t="shared" si="11"/>
        <v>0.4481605351170568</v>
      </c>
    </row>
    <row r="30" spans="1:10" ht="18.75">
      <c r="A30" s="14" t="s">
        <v>39</v>
      </c>
      <c r="B30" s="21">
        <v>47.81</v>
      </c>
      <c r="C30" s="22">
        <v>73.15</v>
      </c>
      <c r="D30" s="21">
        <v>73.15</v>
      </c>
      <c r="E30" s="21">
        <f>'[1]сырье'!J15</f>
        <v>69.23</v>
      </c>
      <c r="F30" s="21" t="str">
        <f>'[1]сырье'!G15</f>
        <v>69,500</v>
      </c>
      <c r="G30" s="16">
        <f t="shared" si="8"/>
        <v>0.0039000433338147733</v>
      </c>
      <c r="H30" s="16">
        <f t="shared" si="9"/>
        <v>-0.04989747095010255</v>
      </c>
      <c r="I30" s="16">
        <f t="shared" si="10"/>
        <v>-0.04989747095010255</v>
      </c>
      <c r="J30" s="16">
        <f t="shared" si="11"/>
        <v>0.4536707801715121</v>
      </c>
    </row>
    <row r="31" spans="1:10" ht="18.75">
      <c r="A31" s="14" t="s">
        <v>40</v>
      </c>
      <c r="B31" s="21">
        <v>11.3</v>
      </c>
      <c r="C31" s="22">
        <v>27.53</v>
      </c>
      <c r="D31" s="21">
        <v>27.53</v>
      </c>
      <c r="E31" s="21">
        <f>'[1]сырье'!J23</f>
        <v>28.36</v>
      </c>
      <c r="F31" s="21" t="str">
        <f>'[1]сырье'!G23</f>
        <v>28,770</v>
      </c>
      <c r="G31" s="16">
        <f t="shared" si="8"/>
        <v>0.01445698166431586</v>
      </c>
      <c r="H31" s="16">
        <f t="shared" si="9"/>
        <v>0.045041772611696285</v>
      </c>
      <c r="I31" s="16">
        <f t="shared" si="10"/>
        <v>0.045041772611696285</v>
      </c>
      <c r="J31" s="16">
        <f t="shared" si="11"/>
        <v>1.546017699115044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423.75</v>
      </c>
      <c r="E32" s="21">
        <f>'[1]сырье'!J14</f>
        <v>358.25</v>
      </c>
      <c r="F32" s="21" t="str">
        <f>'[1]сырье'!G14</f>
        <v>361,750</v>
      </c>
      <c r="G32" s="16">
        <f t="shared" si="8"/>
        <v>0.00976971388695036</v>
      </c>
      <c r="H32" s="16">
        <f t="shared" si="9"/>
        <v>-0.1463126843657817</v>
      </c>
      <c r="I32" s="16">
        <f t="shared" si="10"/>
        <v>-0.1463126843657817</v>
      </c>
      <c r="J32" s="16">
        <f t="shared" si="11"/>
        <v>-0.07834394904458597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6385.58</v>
      </c>
      <c r="E33" s="21">
        <f>'[1]сырье'!M12</f>
        <v>5421.907248750001</v>
      </c>
      <c r="F33" s="21">
        <f>'[1]сырье'!L12</f>
        <v>5463.9375375</v>
      </c>
      <c r="G33" s="16">
        <f t="shared" si="8"/>
        <v>0.007751937984495916</v>
      </c>
      <c r="H33" s="16">
        <f t="shared" si="9"/>
        <v>-0.1443318324255588</v>
      </c>
      <c r="I33" s="16">
        <f t="shared" si="10"/>
        <v>-0.1443318324255588</v>
      </c>
      <c r="J33" s="16">
        <f t="shared" si="11"/>
        <v>-0.15772262837015005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40179</v>
      </c>
      <c r="E35" s="9">
        <f>IF(J35=2,F35-3,F35-1)</f>
        <v>40205</v>
      </c>
      <c r="F35" s="24">
        <f ca="1">TODAY()</f>
        <v>40206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899.9</v>
      </c>
      <c r="E37" s="26">
        <f>'[1]остатки средств на кс'!F5</f>
        <v>589.3</v>
      </c>
      <c r="F37" s="26">
        <f>'[1]остатки средств на кс'!F4</f>
        <v>574.6</v>
      </c>
      <c r="G37" s="16">
        <f aca="true" t="shared" si="12" ref="G37:G43">IF(ISERROR(F37/E37-1),"н/д",F37/E37-1)</f>
        <v>-0.024944849821822435</v>
      </c>
      <c r="H37" s="16">
        <f aca="true" t="shared" si="13" ref="H37:H43">IF(ISERROR(F37/D37-1),"н/д",F37/D37-1)</f>
        <v>-0.36148460940104454</v>
      </c>
      <c r="I37" s="16">
        <f aca="true" t="shared" si="14" ref="I37:I43">IF(ISERROR(F37/C37-1),"н/д",F37/C37-1)</f>
        <v>-0.36148460940104454</v>
      </c>
      <c r="J37" s="16">
        <f aca="true" t="shared" si="15" ref="J37:J43">IF(ISERROR(F37/B37-1),"н/д",F37/B37-1)</f>
        <v>-0.4408330089528999</v>
      </c>
    </row>
    <row r="38" spans="1:10" ht="37.5">
      <c r="A38" s="14" t="s">
        <v>46</v>
      </c>
      <c r="B38" s="26">
        <v>802.7</v>
      </c>
      <c r="C38" s="26">
        <v>665.4</v>
      </c>
      <c r="D38" s="26">
        <v>665.4</v>
      </c>
      <c r="E38" s="26">
        <f>'[1]остатки средств на кс'!G5</f>
        <v>424.8</v>
      </c>
      <c r="F38" s="26">
        <f>'[1]остатки средств на кс'!G4</f>
        <v>401.8</v>
      </c>
      <c r="G38" s="16">
        <f t="shared" si="12"/>
        <v>-0.054143126177024437</v>
      </c>
      <c r="H38" s="16">
        <f t="shared" si="13"/>
        <v>-0.39615269011121124</v>
      </c>
      <c r="I38" s="16">
        <f t="shared" si="14"/>
        <v>-0.39615269011121124</v>
      </c>
      <c r="J38" s="16">
        <f t="shared" si="15"/>
        <v>-0.4994393920518251</v>
      </c>
    </row>
    <row r="39" spans="1:10" ht="18.75">
      <c r="A39" s="14" t="s">
        <v>47</v>
      </c>
      <c r="B39" s="26">
        <v>15.7</v>
      </c>
      <c r="C39" s="26">
        <v>8.12</v>
      </c>
      <c r="D39" s="26">
        <v>8.12</v>
      </c>
      <c r="E39" s="26">
        <v>5.85</v>
      </c>
      <c r="F39" s="26">
        <v>5.76</v>
      </c>
      <c r="G39" s="16">
        <f t="shared" si="12"/>
        <v>-0.01538461538461533</v>
      </c>
      <c r="H39" s="16">
        <f t="shared" si="13"/>
        <v>-0.29064039408866993</v>
      </c>
      <c r="I39" s="16">
        <f t="shared" si="14"/>
        <v>-0.29064039408866993</v>
      </c>
      <c r="J39" s="16">
        <f t="shared" si="15"/>
        <v>-0.6331210191082802</v>
      </c>
    </row>
    <row r="40" spans="1:10" ht="18.75">
      <c r="A40" s="14" t="s">
        <v>48</v>
      </c>
      <c r="B40" s="26">
        <v>21.6</v>
      </c>
      <c r="C40" s="26">
        <v>11.04</v>
      </c>
      <c r="D40" s="26">
        <v>11.04</v>
      </c>
      <c r="E40" s="26">
        <v>8.98</v>
      </c>
      <c r="F40" s="26">
        <v>8.83</v>
      </c>
      <c r="G40" s="16">
        <f t="shared" si="12"/>
        <v>-0.016703786191536785</v>
      </c>
      <c r="H40" s="16">
        <f t="shared" si="13"/>
        <v>-0.2001811594202898</v>
      </c>
      <c r="I40" s="16">
        <f t="shared" si="14"/>
        <v>-0.2001811594202898</v>
      </c>
      <c r="J40" s="16">
        <f t="shared" si="15"/>
        <v>-0.5912037037037037</v>
      </c>
    </row>
    <row r="41" spans="1:10" ht="18.75">
      <c r="A41" s="14" t="s">
        <v>49</v>
      </c>
      <c r="B41" s="26">
        <v>1.4</v>
      </c>
      <c r="C41" s="26">
        <v>0.25</v>
      </c>
      <c r="D41" s="26">
        <v>0.25</v>
      </c>
      <c r="E41" s="26">
        <v>0.249</v>
      </c>
      <c r="F41" s="26">
        <v>0.249</v>
      </c>
      <c r="G41" s="16">
        <f t="shared" si="12"/>
        <v>0</v>
      </c>
      <c r="H41" s="16">
        <f t="shared" si="13"/>
        <v>-0.0040000000000000036</v>
      </c>
      <c r="I41" s="16">
        <f t="shared" si="14"/>
        <v>-0.0040000000000000036</v>
      </c>
      <c r="J41" s="16">
        <f t="shared" si="15"/>
        <v>-0.8221428571428571</v>
      </c>
    </row>
    <row r="42" spans="1:10" ht="18.75">
      <c r="A42" s="14" t="s">
        <v>50</v>
      </c>
      <c r="B42" s="26">
        <v>29.4</v>
      </c>
      <c r="C42" s="26">
        <v>30.2</v>
      </c>
      <c r="D42" s="26">
        <v>30.2</v>
      </c>
      <c r="E42" s="26">
        <f>'[1]курсы валют'!Q18</f>
        <v>30.31362267209719</v>
      </c>
      <c r="F42" s="26">
        <f>'[1]курсы валют'!O18</f>
        <v>30.2921</v>
      </c>
      <c r="G42" s="16">
        <f t="shared" si="12"/>
        <v>-0.0007099999999999884</v>
      </c>
      <c r="H42" s="16">
        <f t="shared" si="13"/>
        <v>0.003049668874172351</v>
      </c>
      <c r="I42" s="16">
        <f t="shared" si="14"/>
        <v>0.003049668874172351</v>
      </c>
      <c r="J42" s="16">
        <f t="shared" si="15"/>
        <v>0.030343537414966093</v>
      </c>
    </row>
    <row r="43" spans="1:10" ht="18.75">
      <c r="A43" s="14" t="s">
        <v>51</v>
      </c>
      <c r="B43" s="26">
        <v>41.4</v>
      </c>
      <c r="C43" s="26">
        <v>43.5</v>
      </c>
      <c r="D43" s="26">
        <v>43.5</v>
      </c>
      <c r="E43" s="26">
        <f>'[1]курсы валют'!Q21</f>
        <v>42.70558839171927</v>
      </c>
      <c r="F43" s="26">
        <f>'[1]курсы валют'!O21</f>
        <v>42.5574</v>
      </c>
      <c r="G43" s="16">
        <f t="shared" si="12"/>
        <v>-0.003469999999999973</v>
      </c>
      <c r="H43" s="16">
        <f t="shared" si="13"/>
        <v>-0.0216689655172414</v>
      </c>
      <c r="I43" s="16">
        <f t="shared" si="14"/>
        <v>-0.0216689655172414</v>
      </c>
      <c r="J43" s="16">
        <f t="shared" si="15"/>
        <v>0.027956521739130435</v>
      </c>
    </row>
    <row r="44" spans="1:10" ht="18.75">
      <c r="A44" s="30" t="s">
        <v>52</v>
      </c>
      <c r="B44" s="31">
        <v>39814</v>
      </c>
      <c r="C44" s="31">
        <v>40179</v>
      </c>
      <c r="D44" s="32">
        <f>'[1]ЗВР-cbr'!A3</f>
        <v>40172</v>
      </c>
      <c r="E44" s="31">
        <f>'[1]ЗВР-cbr'!A3</f>
        <v>40172</v>
      </c>
      <c r="F44" s="31">
        <f>'[1]ЗВР-cbr'!A2</f>
        <v>40179</v>
      </c>
      <c r="G44" s="33"/>
      <c r="H44" s="33"/>
      <c r="I44" s="33"/>
      <c r="J44" s="33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4"/>
      <c r="B46" s="31">
        <v>39814</v>
      </c>
      <c r="C46" s="31">
        <v>40179</v>
      </c>
      <c r="D46" s="31">
        <v>40189</v>
      </c>
      <c r="E46" s="31">
        <v>40196</v>
      </c>
      <c r="F46" s="31">
        <v>40203</v>
      </c>
      <c r="G46" s="33"/>
      <c r="H46" s="33"/>
      <c r="I46" s="33"/>
      <c r="J46" s="33"/>
    </row>
    <row r="47" spans="1:10" ht="18.75">
      <c r="A47" s="14" t="s">
        <v>54</v>
      </c>
      <c r="B47" s="26">
        <v>13.3</v>
      </c>
      <c r="C47" s="26">
        <v>8.8</v>
      </c>
      <c r="D47" s="35">
        <v>0.7</v>
      </c>
      <c r="E47" s="35">
        <v>1.2</v>
      </c>
      <c r="F47" s="35">
        <v>1.7</v>
      </c>
      <c r="G47" s="27"/>
      <c r="H47" s="26"/>
      <c r="I47" s="26"/>
      <c r="J47" s="26"/>
    </row>
    <row r="48" spans="1:10" ht="18.75">
      <c r="A48" s="30" t="s">
        <v>55</v>
      </c>
      <c r="B48" s="31">
        <v>39814</v>
      </c>
      <c r="C48" s="31">
        <v>40087</v>
      </c>
      <c r="D48" s="31">
        <v>40118</v>
      </c>
      <c r="E48" s="31">
        <v>40148</v>
      </c>
      <c r="F48" s="31"/>
      <c r="G48" s="36"/>
      <c r="H48" s="33"/>
      <c r="I48" s="37"/>
      <c r="J48" s="37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/>
      <c r="G49" s="16"/>
      <c r="H49" s="16"/>
      <c r="I49" s="16"/>
      <c r="J49" s="16"/>
    </row>
    <row r="50" spans="1:10" ht="75">
      <c r="A50" s="14" t="s">
        <v>57</v>
      </c>
      <c r="B50" s="26">
        <v>102.1</v>
      </c>
      <c r="C50" s="26">
        <v>90.5</v>
      </c>
      <c r="D50" s="26">
        <v>88.8</v>
      </c>
      <c r="E50" s="26">
        <v>101.5</v>
      </c>
      <c r="F50" s="26"/>
      <c r="G50" s="26"/>
      <c r="H50" s="26"/>
      <c r="I50" s="26"/>
      <c r="J50" s="26"/>
    </row>
    <row r="51" spans="1:10" ht="18.75">
      <c r="A51" s="30" t="s">
        <v>58</v>
      </c>
      <c r="B51" s="31">
        <v>39814</v>
      </c>
      <c r="C51" s="38">
        <v>40087</v>
      </c>
      <c r="D51" s="38">
        <v>40087</v>
      </c>
      <c r="E51" s="38"/>
      <c r="F51" s="38"/>
      <c r="G51" s="36"/>
      <c r="H51" s="33"/>
      <c r="I51" s="33"/>
      <c r="J51" s="33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5">
        <v>46.1</v>
      </c>
      <c r="D54" s="35"/>
      <c r="E54" s="35"/>
      <c r="F54" s="35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40118</v>
      </c>
      <c r="E56" s="40">
        <v>40148</v>
      </c>
      <c r="F56" s="40">
        <v>40179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8663.92</v>
      </c>
      <c r="C57" s="15">
        <v>6446.5</v>
      </c>
      <c r="D57" s="15">
        <v>677</v>
      </c>
      <c r="E57" s="15">
        <v>657.8</v>
      </c>
      <c r="F57" s="15">
        <v>889.5</v>
      </c>
      <c r="G57" s="16">
        <f>IF(ISERROR(F57/E57-1),"н/д",F57/E57-1)</f>
        <v>0.3522347217999393</v>
      </c>
      <c r="H57" s="16">
        <f>IF(ISERROR(F57/D57-1),"н/д",F57/D57-1)</f>
        <v>0.3138847858197933</v>
      </c>
      <c r="I57" s="16">
        <f>IF(ISERROR(C57/B57-1),"н/д",C57/B57-1)</f>
        <v>-0.25593726627208013</v>
      </c>
      <c r="J57" s="42"/>
    </row>
    <row r="58" spans="1:10" ht="37.5">
      <c r="A58" s="14" t="s">
        <v>69</v>
      </c>
      <c r="B58" s="15">
        <v>6179.3</v>
      </c>
      <c r="C58" s="15">
        <v>8201.89</v>
      </c>
      <c r="D58" s="26">
        <v>831.7</v>
      </c>
      <c r="E58" s="26">
        <v>907.1</v>
      </c>
      <c r="F58" s="26">
        <v>1460.3</v>
      </c>
      <c r="G58" s="16">
        <f>IF(ISERROR(F58/E58-1),"н/д",F58/E58-1)</f>
        <v>0.609855583728365</v>
      </c>
      <c r="H58" s="16">
        <f>IF(ISERROR(F58/D58-1),"н/д",F58/D58-1)</f>
        <v>0.7558013706865454</v>
      </c>
      <c r="I58" s="16">
        <f>IF(ISERROR(C58/B58-1),"н/д",C58/B58-1)</f>
        <v>0.3273170100173157</v>
      </c>
      <c r="J58" s="42"/>
    </row>
    <row r="59" spans="1:10" ht="18.75">
      <c r="A59" s="14" t="s">
        <v>70</v>
      </c>
      <c r="B59" s="15">
        <f>B57-B58</f>
        <v>2484.62</v>
      </c>
      <c r="C59" s="15">
        <f>C57-C58</f>
        <v>-1755.3899999999994</v>
      </c>
      <c r="D59" s="15">
        <f>D57-D58</f>
        <v>-154.70000000000005</v>
      </c>
      <c r="E59" s="15">
        <f>E57-E58</f>
        <v>-249.30000000000007</v>
      </c>
      <c r="F59" s="15">
        <f>F57-F58</f>
        <v>-570.8</v>
      </c>
      <c r="G59" s="16"/>
      <c r="H59" s="16"/>
      <c r="I59" s="16"/>
      <c r="J59" s="42"/>
    </row>
    <row r="60" spans="1:10" ht="37.5">
      <c r="A60" s="5" t="s">
        <v>2</v>
      </c>
      <c r="B60" s="39" t="s">
        <v>71</v>
      </c>
      <c r="C60" s="39" t="s">
        <v>72</v>
      </c>
      <c r="D60" s="43">
        <v>40057</v>
      </c>
      <c r="E60" s="43">
        <v>40087</v>
      </c>
      <c r="F60" s="43">
        <v>40118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73</v>
      </c>
      <c r="B61" s="26">
        <v>410.1</v>
      </c>
      <c r="C61" s="26">
        <v>236.7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74</v>
      </c>
      <c r="B62" s="26">
        <v>229.5</v>
      </c>
      <c r="C62" s="26">
        <v>150.7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75</v>
      </c>
      <c r="B63" s="46">
        <f>B61-B62</f>
        <v>180.60000000000002</v>
      </c>
      <c r="C63" s="46">
        <f>C61-C62</f>
        <v>86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3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2010-01-28T10:03:44Z</cp:lastPrinted>
  <dcterms:created xsi:type="dcterms:W3CDTF">2010-01-28T10:02:15Z</dcterms:created>
  <dcterms:modified xsi:type="dcterms:W3CDTF">2010-01-28T10:04:09Z</dcterms:modified>
  <cp:category/>
  <cp:version/>
  <cp:contentType/>
  <cp:contentStatus/>
</cp:coreProperties>
</file>