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<sst xmlns="http://schemas.openxmlformats.org/spreadsheetml/2006/main" count="81" uniqueCount="75">
  <si>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</si>
  <si>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</si>
  <si>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</si>
  <si>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</si>
  <si>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</si>
  <si>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</si>
  <si>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</si>
  <si>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</si>
  <si>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</si>
  <si>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</si>
  <si>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</si>
  <si>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</si>
  <si>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</si>
  <si>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</si>
  <si>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</si>
  <si>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</si>
  <si>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</si>
  <si>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</si>
  <si>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</si>
  <si>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</si>
  <si>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</si>
  <si>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</si>
  <si>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</si>
  <si>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</si>
  <si>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</si>
  <si>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</si>
  <si>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</si>
  <si>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</si>
  <si>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</si>
  <si>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</si>
  <si>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</si>
  <si>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</si>
  <si>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</si>
  <si>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</si>
  <si>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</si>
  <si>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</si>
  <si>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</si>
  <si>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</si>
  <si>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</si>
  <si>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</si>
  <si>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</si>
  <si>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</si>
  <si>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</si>
  <si>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</si>
  <si>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</si>
  <si>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</si>
  <si>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</si>
  <si>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</si>
  <si>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</si>
  <si>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</si>
  <si>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</si>
  <si>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</si>
  <si>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</si>
  <si>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</si>
  <si>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</si>
  <si>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</si>
  <si>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</si>
  <si>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</si>
  <si>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</si>
  <si>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</si>
  <si>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</si>
  <si>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</si>
  <si>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</si>
  <si>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</si>
  <si>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</si>
  <si>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</si>
  <si>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</si>
  <si>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</si>
  <si>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</si>
  <si>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</si>
  <si>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</si>
  <si>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2009 П.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</si>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</sst>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10013</v>
          </cell>
          <cell r="S10">
            <v>10092.189999999999</v>
          </cell>
        </row>
        <row r="41">
          <cell r="L41">
            <v>1131</v>
          </cell>
          <cell r="S41">
            <v>1118.58</v>
          </cell>
        </row>
        <row r="49">
          <cell r="L49">
            <v>7442</v>
          </cell>
          <cell r="S49">
            <v>7361.04</v>
          </cell>
        </row>
        <row r="77">
          <cell r="L77">
            <v>2517</v>
          </cell>
          <cell r="S77">
            <v>2534.14</v>
          </cell>
        </row>
        <row r="81">
          <cell r="L81">
            <v>16026</v>
          </cell>
          <cell r="S81">
            <v>16152.59</v>
          </cell>
        </row>
        <row r="96">
          <cell r="L96">
            <v>507</v>
          </cell>
          <cell r="S96">
            <v>499.94</v>
          </cell>
        </row>
      </sheetData>
      <sheetData sheetId="1">
        <row r="27">
          <cell r="Q27">
            <v>5142.45</v>
          </cell>
          <cell r="S27">
            <v>5181</v>
          </cell>
        </row>
        <row r="36">
          <cell r="Q36">
            <v>5500.389999999999</v>
          </cell>
          <cell r="S36">
            <v>5532</v>
          </cell>
        </row>
      </sheetData>
      <sheetData sheetId="2">
        <row r="2">
          <cell r="Q2">
            <v>10144.189999999999</v>
          </cell>
          <cell r="S2">
            <v>10099</v>
          </cell>
        </row>
        <row r="8">
          <cell r="Q8">
            <v>1078.47</v>
          </cell>
          <cell r="S8">
            <v>1076</v>
          </cell>
        </row>
        <row r="18">
          <cell r="Q18">
            <v>2177.4100000000003</v>
          </cell>
          <cell r="S18">
            <v>2184</v>
          </cell>
        </row>
        <row r="69">
          <cell r="Q69">
            <v>66128.94</v>
          </cell>
          <cell r="S69">
            <v>65855</v>
          </cell>
        </row>
      </sheetData>
      <sheetData sheetId="3">
        <row r="8">
          <cell r="B8">
            <v>1371.28</v>
          </cell>
          <cell r="I8">
            <v>1363.83</v>
          </cell>
        </row>
        <row r="11">
          <cell r="B11">
            <v>1311.41</v>
          </cell>
          <cell r="I11">
            <v>1304.86</v>
          </cell>
        </row>
        <row r="14">
          <cell r="B14">
            <v>2078</v>
          </cell>
          <cell r="I14">
            <v>2055</v>
          </cell>
        </row>
        <row r="16">
          <cell r="B16">
            <v>6849.75</v>
          </cell>
          <cell r="I16">
            <v>6795.74</v>
          </cell>
        </row>
        <row r="17">
          <cell r="B17">
            <v>18825</v>
          </cell>
          <cell r="I17">
            <v>18640</v>
          </cell>
        </row>
      </sheetData>
      <sheetData sheetId="4">
        <row r="18">
          <cell r="AA18">
            <v>30.1595</v>
          </cell>
          <cell r="AC18">
            <v>30.1245555156019</v>
          </cell>
        </row>
        <row r="21">
          <cell r="AA21">
            <v>41.1737</v>
          </cell>
          <cell r="AC21">
            <v>41.50867500730898</v>
          </cell>
        </row>
      </sheetData>
      <sheetData sheetId="5">
        <row r="2">
          <cell r="A2">
            <v>40179</v>
          </cell>
          <cell r="B2">
            <v>440.6</v>
          </cell>
        </row>
        <row r="3">
          <cell r="A3">
            <v>40172</v>
          </cell>
          <cell r="B3">
            <v>437.7</v>
          </cell>
        </row>
      </sheetData>
      <sheetData sheetId="8">
        <row r="8">
          <cell r="C8">
            <v>5.4</v>
          </cell>
          <cell r="D8">
            <v>5.65</v>
          </cell>
        </row>
      </sheetData>
      <sheetData sheetId="10">
        <row r="4">
          <cell r="F4" t="str">
            <v>419,9</v>
          </cell>
          <cell r="G4" t="str">
            <v>277,7</v>
          </cell>
        </row>
        <row r="5">
          <cell r="F5" t="str">
            <v>409,3</v>
          </cell>
          <cell r="G5" t="str">
            <v>256,8</v>
          </cell>
        </row>
      </sheetData>
      <sheetData sheetId="11">
        <row r="2">
          <cell r="G2" t="str">
            <v>72,790</v>
          </cell>
          <cell r="J2">
            <v>72.9</v>
          </cell>
        </row>
        <row r="7">
          <cell r="G7" t="str">
            <v>74,080</v>
          </cell>
          <cell r="J7">
            <v>74.13</v>
          </cell>
        </row>
        <row r="12">
          <cell r="L12">
            <v>5593.456268750001</v>
          </cell>
          <cell r="M12">
            <v>5674.3591275</v>
          </cell>
        </row>
        <row r="14">
          <cell r="G14" t="str">
            <v>373,250</v>
          </cell>
          <cell r="J14">
            <v>375</v>
          </cell>
        </row>
        <row r="15">
          <cell r="G15" t="str">
            <v>74,910</v>
          </cell>
          <cell r="J15">
            <v>73.81</v>
          </cell>
        </row>
        <row r="23">
          <cell r="G23" t="str">
            <v>26,330</v>
          </cell>
          <cell r="J23">
            <v>26.9</v>
          </cell>
        </row>
        <row r="32">
          <cell r="G32" t="str">
            <v>1098,100</v>
          </cell>
          <cell r="J32">
            <v>1090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F42" sqref="F42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40224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40221</v>
      </c>
      <c r="F4" s="9">
        <f ca="1">TODAY()</f>
        <v>40224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1363.83</v>
      </c>
      <c r="F6" s="15">
        <f>'[1]инд-обновл'!B8</f>
        <v>1371.28</v>
      </c>
      <c r="G6" s="16">
        <f>IF(ISERROR(F6/E6-1),"н/д",F6/E6-1)</f>
        <v>0.005462557650147026</v>
      </c>
      <c r="H6" s="16">
        <f>IF(ISERROR(F6/D6-1),"н/д",F6/D6-1)</f>
        <v>-0.06779061862678448</v>
      </c>
      <c r="I6" s="16">
        <f>IF(ISERROR(F6/C6-1),"н/д",F6/C6-1)</f>
        <v>-0.05082023949608916</v>
      </c>
      <c r="J6" s="16">
        <f>IF(ISERROR(F6/B6-1),"н/д",F6/B6-1)</f>
        <v>1.1629022082018925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1304.86</v>
      </c>
      <c r="F7" s="15">
        <f>'[1]инд-обновл'!B11</f>
        <v>1311.41</v>
      </c>
      <c r="G7" s="16">
        <f>IF(ISERROR(F7/E7-1),"н/д",F7/E7-1)</f>
        <v>0.0050196955995280845</v>
      </c>
      <c r="H7" s="16">
        <f>IF(ISERROR(F7/D7-1),"н/д",F7/D7-1)</f>
        <v>-0.07451658433309805</v>
      </c>
      <c r="I7" s="16">
        <f>IF(ISERROR(F7/C7-1),"н/д",F7/C7-1)</f>
        <v>-0.04276642335766412</v>
      </c>
      <c r="J7" s="16">
        <f>IF(ISERROR(F7/B7-1),"н/д",F7/B7-1)</f>
        <v>1.0490781250000003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10144.189999999999</v>
      </c>
      <c r="F9" s="15">
        <f>'[1]СевАм-индексы'!S2</f>
        <v>10099</v>
      </c>
      <c r="G9" s="16">
        <f aca="true" t="shared" si="0" ref="G9:G15">IF(ISERROR(F9/E9-1),"н/д",F9/E9-1)</f>
        <v>-0.004454766718683167</v>
      </c>
      <c r="H9" s="16">
        <f aca="true" t="shared" si="1" ref="H9:H15">IF(ISERROR(F9/D9-1),"н/д",F9/D9-1)</f>
        <v>0.003178702691963853</v>
      </c>
      <c r="I9" s="16">
        <f aca="true" t="shared" si="2" ref="I9:I15">IF(ISERROR(F9/C9-1),"н/д",F9/C9-1)</f>
        <v>-0.04887926163119227</v>
      </c>
      <c r="J9" s="16">
        <f aca="true" t="shared" si="3" ref="J9:J15">IF(ISERROR(F9/B9-1),"н/д",F9/B9-1)</f>
        <v>0.1177642501383509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2177.4100000000003</v>
      </c>
      <c r="F10" s="15">
        <f>'[1]СевАм-индексы'!S18</f>
        <v>2184</v>
      </c>
      <c r="G10" s="16">
        <f t="shared" si="0"/>
        <v>0.0030265315213946486</v>
      </c>
      <c r="H10" s="16">
        <f t="shared" si="1"/>
        <v>0.017233348858872954</v>
      </c>
      <c r="I10" s="16">
        <f t="shared" si="2"/>
        <v>-0.05740181268882172</v>
      </c>
      <c r="J10" s="16">
        <f t="shared" si="3"/>
        <v>0.33823529411764697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1078.47</v>
      </c>
      <c r="F11" s="15">
        <f>'[1]СевАм-индексы'!S8</f>
        <v>1076</v>
      </c>
      <c r="G11" s="16">
        <f t="shared" si="0"/>
        <v>-0.0022902816026407757</v>
      </c>
      <c r="H11" s="16">
        <f t="shared" si="1"/>
        <v>0.0018621973929235924</v>
      </c>
      <c r="I11" s="16">
        <f t="shared" si="2"/>
        <v>-0.06026200873362442</v>
      </c>
      <c r="J11" s="16">
        <f t="shared" si="3"/>
        <v>0.15450643776824036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v>3621.41</v>
      </c>
      <c r="F12" s="15">
        <v>3623.87</v>
      </c>
      <c r="G12" s="16">
        <f t="shared" si="0"/>
        <v>0.0006792934243844417</v>
      </c>
      <c r="H12" s="16">
        <f t="shared" si="1"/>
        <v>-0.036717171717171704</v>
      </c>
      <c r="I12" s="16">
        <f t="shared" si="2"/>
        <v>-0.11244917952485922</v>
      </c>
      <c r="J12" s="16">
        <f t="shared" si="3"/>
        <v>0.08175223880597016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5500.389999999999</v>
      </c>
      <c r="F13" s="15">
        <f>'[1]евр-индексы'!S36</f>
        <v>5532</v>
      </c>
      <c r="G13" s="16">
        <f t="shared" si="0"/>
        <v>0.005746865222284292</v>
      </c>
      <c r="H13" s="16">
        <f t="shared" si="1"/>
        <v>-0.021577644145737485</v>
      </c>
      <c r="I13" s="16">
        <f t="shared" si="2"/>
        <v>-0.0911779201577132</v>
      </c>
      <c r="J13" s="16">
        <f t="shared" si="3"/>
        <v>0.11240699778805552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5142.45</v>
      </c>
      <c r="F14" s="15">
        <f>'[1]евр-индексы'!S27</f>
        <v>5181</v>
      </c>
      <c r="G14" s="16">
        <f t="shared" si="0"/>
        <v>0.007496426800455147</v>
      </c>
      <c r="H14" s="16">
        <f t="shared" si="1"/>
        <v>-0.012578616352201255</v>
      </c>
      <c r="I14" s="16">
        <f t="shared" si="2"/>
        <v>-0.07233661593554164</v>
      </c>
      <c r="J14" s="16">
        <f t="shared" si="3"/>
        <v>0.13568610258658476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10092.189999999999</v>
      </c>
      <c r="F15" s="15">
        <f>'[1]азия-индексы'!L10</f>
        <v>10013</v>
      </c>
      <c r="G15" s="16">
        <f t="shared" si="0"/>
        <v>-0.007846661626465523</v>
      </c>
      <c r="H15" s="16">
        <f t="shared" si="1"/>
        <v>-0.018814306712395923</v>
      </c>
      <c r="I15" s="16">
        <f t="shared" si="2"/>
        <v>-0.07269864789775882</v>
      </c>
      <c r="J15" s="16">
        <f t="shared" si="3"/>
        <v>0.10726528806811908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7361.04</v>
      </c>
      <c r="F17" s="15">
        <f>'[1]азия-индексы'!L49</f>
        <v>7442</v>
      </c>
      <c r="G17" s="16">
        <f aca="true" t="shared" si="4" ref="G17:G22">IF(ISERROR(F17/E17-1),"н/д",F17/E17-1)</f>
        <v>0.010998445871778895</v>
      </c>
      <c r="H17" s="16">
        <f aca="true" t="shared" si="5" ref="H17:H22">IF(ISERROR(F17/D17-1),"н/д",F17/D17-1)</f>
        <v>-0.01102990033222595</v>
      </c>
      <c r="I17" s="16">
        <f aca="true" t="shared" si="6" ref="I17:I22">IF(ISERROR(F17/C17-1),"н/д",F17/C17-1)</f>
        <v>-0.10595867371456036</v>
      </c>
      <c r="J17" s="16">
        <f aca="true" t="shared" si="7" ref="J17:J22">IF(ISERROR(F17/B17-1),"н/д",F17/B17-1)</f>
        <v>0.5840783312047679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499.94</v>
      </c>
      <c r="F18" s="15">
        <f>'[1]азия-индексы'!L96</f>
        <v>507</v>
      </c>
      <c r="G18" s="16">
        <f t="shared" si="4"/>
        <v>0.014121694603352442</v>
      </c>
      <c r="H18" s="16">
        <f t="shared" si="5"/>
        <v>0.04106776180698146</v>
      </c>
      <c r="I18" s="16">
        <f t="shared" si="6"/>
        <v>-0.01553398058252431</v>
      </c>
      <c r="J18" s="16">
        <f t="shared" si="7"/>
        <v>0.6198083067092652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16152.59</v>
      </c>
      <c r="F19" s="15">
        <f>'[1]азия-индексы'!L81</f>
        <v>16026</v>
      </c>
      <c r="G19" s="16">
        <f t="shared" si="4"/>
        <v>-0.007837133239932403</v>
      </c>
      <c r="H19" s="16">
        <f t="shared" si="5"/>
        <v>-0.0201760821716801</v>
      </c>
      <c r="I19" s="16">
        <f t="shared" si="6"/>
        <v>-0.08751352274668334</v>
      </c>
      <c r="J19" s="16">
        <f t="shared" si="7"/>
        <v>0.6182974856104211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2534.14</v>
      </c>
      <c r="F20" s="15">
        <f>'[1]азия-индексы'!L77</f>
        <v>2517</v>
      </c>
      <c r="G20" s="16">
        <f t="shared" si="4"/>
        <v>-0.006763635789656441</v>
      </c>
      <c r="H20" s="16">
        <f t="shared" si="5"/>
        <v>-0.027434312210200873</v>
      </c>
      <c r="I20" s="16">
        <f t="shared" si="6"/>
        <v>-0.041872858774267274</v>
      </c>
      <c r="J20" s="16">
        <f t="shared" si="7"/>
        <v>0.7515657620041754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1118.58</v>
      </c>
      <c r="F21" s="15">
        <f>'[1]азия-индексы'!L41</f>
        <v>1131</v>
      </c>
      <c r="G21" s="16">
        <f t="shared" si="4"/>
        <v>0.011103363192619176</v>
      </c>
      <c r="H21" s="16">
        <f t="shared" si="5"/>
        <v>0.025385312783318126</v>
      </c>
      <c r="I21" s="16">
        <f t="shared" si="6"/>
        <v>-0.049579831932773155</v>
      </c>
      <c r="J21" s="16">
        <f t="shared" si="7"/>
        <v>0.9807355516637477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66128.94</v>
      </c>
      <c r="F22" s="15">
        <f>'[1]СевАм-индексы'!S69</f>
        <v>65855</v>
      </c>
      <c r="G22" s="16">
        <f t="shared" si="4"/>
        <v>-0.004142513096384137</v>
      </c>
      <c r="H22" s="16">
        <f t="shared" si="5"/>
        <v>0.006926393688266419</v>
      </c>
      <c r="I22" s="16">
        <f t="shared" si="6"/>
        <v>-0.06273572150349405</v>
      </c>
      <c r="J22" s="16">
        <f t="shared" si="7"/>
        <v>0.6363930026836297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72.9</v>
      </c>
      <c r="F24" s="21" t="str">
        <f>'[1]сырье'!G2</f>
        <v>72,790</v>
      </c>
      <c r="G24" s="16">
        <f aca="true" t="shared" si="8" ref="G24:G33">IF(ISERROR(F24/E24-1),"н/д",F24/E24-1)</f>
        <v>-0.0015089163237311798</v>
      </c>
      <c r="H24" s="16">
        <f aca="true" t="shared" si="9" ref="H24:H33">IF(ISERROR(F24/D24-1),"н/д",F24/D24-1)</f>
        <v>-0.004376966215291933</v>
      </c>
      <c r="I24" s="16">
        <f aca="true" t="shared" si="10" ref="I24:I33">IF(ISERROR(F24/C24-1),"н/д",F24/C24-1)</f>
        <v>-0.11372214781444034</v>
      </c>
      <c r="J24" s="16">
        <f aca="true" t="shared" si="11" ref="J24:J33">IF(ISERROR(F24/B24-1),"н/д",F24/B24-1)</f>
        <v>0.549052989997872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74.13</v>
      </c>
      <c r="F25" s="21" t="str">
        <f>'[1]сырье'!G7</f>
        <v>74,080</v>
      </c>
      <c r="G25" s="16">
        <f t="shared" si="8"/>
        <v>-0.0006744907594765648</v>
      </c>
      <c r="H25" s="16">
        <f t="shared" si="9"/>
        <v>-0.0047024049442430105</v>
      </c>
      <c r="I25" s="16">
        <f t="shared" si="10"/>
        <v>-0.11355749670934545</v>
      </c>
      <c r="J25" s="16">
        <f t="shared" si="11"/>
        <v>0.5986189037548553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1090</v>
      </c>
      <c r="F26" s="21" t="str">
        <f>'[1]сырье'!G32</f>
        <v>1098,100</v>
      </c>
      <c r="G26" s="16">
        <f t="shared" si="8"/>
        <v>0.0074311926605503675</v>
      </c>
      <c r="H26" s="16">
        <f t="shared" si="9"/>
        <v>-0.006244343891402826</v>
      </c>
      <c r="I26" s="16">
        <f t="shared" si="10"/>
        <v>-0.04893469599861422</v>
      </c>
      <c r="J26" s="16">
        <f t="shared" si="11"/>
        <v>0.252109464082098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6795.74</v>
      </c>
      <c r="F27" s="21">
        <f>'[1]инд-обновл'!B16</f>
        <v>6849.75</v>
      </c>
      <c r="G27" s="16">
        <f t="shared" si="8"/>
        <v>0.007947626012766884</v>
      </c>
      <c r="H27" s="16">
        <f t="shared" si="9"/>
        <v>0.007619944247898358</v>
      </c>
      <c r="I27" s="16">
        <f t="shared" si="10"/>
        <v>-0.10718475302655861</v>
      </c>
      <c r="J27" s="16">
        <f t="shared" si="11"/>
        <v>1.2311889250814332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18640</v>
      </c>
      <c r="F28" s="21">
        <f>'[1]инд-обновл'!B17</f>
        <v>18825</v>
      </c>
      <c r="G28" s="16">
        <f t="shared" si="8"/>
        <v>0.009924892703862653</v>
      </c>
      <c r="H28" s="16">
        <f t="shared" si="9"/>
        <v>0.04583333333333339</v>
      </c>
      <c r="I28" s="16">
        <f t="shared" si="10"/>
        <v>0.026109233620407624</v>
      </c>
      <c r="J28" s="16">
        <f t="shared" si="11"/>
        <v>0.48111723052714406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2055</v>
      </c>
      <c r="F29" s="21">
        <f>'[1]инд-обновл'!B14</f>
        <v>2078</v>
      </c>
      <c r="G29" s="16">
        <f t="shared" si="8"/>
        <v>0.01119221411192206</v>
      </c>
      <c r="H29" s="16">
        <f t="shared" si="9"/>
        <v>-0.003357314148681012</v>
      </c>
      <c r="I29" s="16">
        <f t="shared" si="10"/>
        <v>-0.11583874055951493</v>
      </c>
      <c r="J29" s="16">
        <f t="shared" si="11"/>
        <v>0.3899665551839464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73.81</v>
      </c>
      <c r="F30" s="21" t="str">
        <f>'[1]сырье'!G15</f>
        <v>74,910</v>
      </c>
      <c r="G30" s="16">
        <f t="shared" si="8"/>
        <v>0.014903129657227954</v>
      </c>
      <c r="H30" s="16">
        <f t="shared" si="9"/>
        <v>0.0980650835532102</v>
      </c>
      <c r="I30" s="16">
        <f t="shared" si="10"/>
        <v>0.02406015037593967</v>
      </c>
      <c r="J30" s="16">
        <f t="shared" si="11"/>
        <v>0.5668270236352226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26.9</v>
      </c>
      <c r="F31" s="21" t="str">
        <f>'[1]сырье'!G23</f>
        <v>26,330</v>
      </c>
      <c r="G31" s="16">
        <f t="shared" si="8"/>
        <v>-0.02118959107806695</v>
      </c>
      <c r="H31" s="16">
        <f t="shared" si="9"/>
        <v>-0.10075136612021862</v>
      </c>
      <c r="I31" s="16">
        <f t="shared" si="10"/>
        <v>-0.043588812204867544</v>
      </c>
      <c r="J31" s="16">
        <f t="shared" si="11"/>
        <v>1.3300884955752208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375</v>
      </c>
      <c r="F32" s="21" t="str">
        <f>'[1]сырье'!G14</f>
        <v>373,250</v>
      </c>
      <c r="G32" s="16">
        <f t="shared" si="8"/>
        <v>-0.004666666666666708</v>
      </c>
      <c r="H32" s="16">
        <f t="shared" si="9"/>
        <v>0.0396935933147633</v>
      </c>
      <c r="I32" s="16">
        <f t="shared" si="10"/>
        <v>-0.11917404129793507</v>
      </c>
      <c r="J32" s="16">
        <f t="shared" si="11"/>
        <v>-0.049044585987261136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5674.3591275</v>
      </c>
      <c r="F33" s="21">
        <f>'[1]сырье'!L12</f>
        <v>5593.456268750001</v>
      </c>
      <c r="G33" s="16">
        <f t="shared" si="8"/>
        <v>-0.014257620452310493</v>
      </c>
      <c r="H33" s="16">
        <f t="shared" si="9"/>
        <v>0.04747941331518102</v>
      </c>
      <c r="I33" s="16">
        <f t="shared" si="10"/>
        <v>-0.12404883052909821</v>
      </c>
      <c r="J33" s="16">
        <f t="shared" si="11"/>
        <v>-0.1377570457138011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40221</v>
      </c>
      <c r="F35" s="24">
        <f ca="1">TODAY()</f>
        <v>40224</v>
      </c>
      <c r="G35" s="25"/>
      <c r="H35" s="25"/>
      <c r="I35" s="25"/>
      <c r="J35" s="11">
        <f>WEEKDAY(F35)</f>
        <v>2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8.75</v>
      </c>
      <c r="F36" s="21">
        <v>8.75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 t="str">
        <f>'[1]остатки средств на кс'!F5</f>
        <v>409,3</v>
      </c>
      <c r="F37" s="26" t="str">
        <f>'[1]остатки средств на кс'!F4</f>
        <v>419,9</v>
      </c>
      <c r="G37" s="16">
        <f aca="true" t="shared" si="12" ref="G37:G43">IF(ISERROR(F37/E37-1),"н/д",F37/E37-1)</f>
        <v>0.025897874419740896</v>
      </c>
      <c r="H37" s="16">
        <f aca="true" t="shared" si="13" ref="H37:H43">IF(ISERROR(F37/D37-1),"н/д",F37/D37-1)</f>
        <v>-0.19881701965273813</v>
      </c>
      <c r="I37" s="16">
        <f aca="true" t="shared" si="14" ref="I37:I43">IF(ISERROR(F37/C37-1),"н/д",F37/C37-1)</f>
        <v>-0.5333925991776864</v>
      </c>
      <c r="J37" s="16">
        <f aca="true" t="shared" si="15" ref="J37:J43">IF(ISERROR(F37/B37-1),"н/д",F37/B37-1)</f>
        <v>-0.5913779680809653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 t="str">
        <f>'[1]остатки средств на кс'!G5</f>
        <v>256,8</v>
      </c>
      <c r="F38" s="26" t="str">
        <f>'[1]остатки средств на кс'!G4</f>
        <v>277,7</v>
      </c>
      <c r="G38" s="16">
        <f t="shared" si="12"/>
        <v>0.08138629283489096</v>
      </c>
      <c r="H38" s="16">
        <f t="shared" si="13"/>
        <v>-0.21085535663540778</v>
      </c>
      <c r="I38" s="16">
        <f t="shared" si="14"/>
        <v>-0.5826570483919447</v>
      </c>
      <c r="J38" s="16">
        <f t="shared" si="15"/>
        <v>-0.6540426062040614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5.4</v>
      </c>
      <c r="F39" s="21">
        <f>'[1]ратес-сбр'!D8</f>
        <v>5.65</v>
      </c>
      <c r="G39" s="16">
        <f t="shared" si="12"/>
        <v>0.04629629629629628</v>
      </c>
      <c r="H39" s="16">
        <f t="shared" si="13"/>
        <v>-0.025862068965517127</v>
      </c>
      <c r="I39" s="16">
        <f t="shared" si="14"/>
        <v>-0.30418719211822653</v>
      </c>
      <c r="J39" s="16">
        <f t="shared" si="15"/>
        <v>-0.6401273885350318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v>6.63</v>
      </c>
      <c r="F40" s="21">
        <v>7.04</v>
      </c>
      <c r="G40" s="16">
        <f t="shared" si="12"/>
        <v>0.06184012066365008</v>
      </c>
      <c r="H40" s="16">
        <f t="shared" si="13"/>
        <v>-0.20000000000000007</v>
      </c>
      <c r="I40" s="16">
        <f t="shared" si="14"/>
        <v>-0.3623188405797101</v>
      </c>
      <c r="J40" s="16">
        <f t="shared" si="15"/>
        <v>-0.674074074074074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0.249</v>
      </c>
      <c r="F41" s="30">
        <v>0.25</v>
      </c>
      <c r="G41" s="16">
        <f t="shared" si="12"/>
        <v>0.004016064257028162</v>
      </c>
      <c r="H41" s="16">
        <f t="shared" si="13"/>
        <v>0.004016064257028162</v>
      </c>
      <c r="I41" s="16">
        <f t="shared" si="14"/>
        <v>0</v>
      </c>
      <c r="J41" s="16">
        <f t="shared" si="15"/>
        <v>-0.8214285714285714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30.1245555156019</v>
      </c>
      <c r="F42" s="26">
        <f>'[1]курсы валют'!AA18</f>
        <v>30.1595</v>
      </c>
      <c r="G42" s="16">
        <f t="shared" si="12"/>
        <v>0.0011600000000000499</v>
      </c>
      <c r="H42" s="16">
        <f t="shared" si="13"/>
        <v>-0.007911184210526279</v>
      </c>
      <c r="I42" s="16">
        <f t="shared" si="14"/>
        <v>-0.001341059602648964</v>
      </c>
      <c r="J42" s="16">
        <f t="shared" si="15"/>
        <v>0.025833333333333375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41.50867500730898</v>
      </c>
      <c r="F43" s="26">
        <f>'[1]курсы валют'!AA21</f>
        <v>41.1737</v>
      </c>
      <c r="G43" s="16">
        <f t="shared" si="12"/>
        <v>-0.008070000000000022</v>
      </c>
      <c r="H43" s="16">
        <f t="shared" si="13"/>
        <v>-0.031207058823529477</v>
      </c>
      <c r="I43" s="16">
        <f t="shared" si="14"/>
        <v>-0.053478160919540274</v>
      </c>
      <c r="J43" s="16">
        <f t="shared" si="15"/>
        <v>-0.005466183574879269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'[1]ЗВР-cbr'!A3</f>
        <v>40172</v>
      </c>
      <c r="E44" s="32">
        <f>'[1]ЗВР-cbr'!A3</f>
        <v>40172</v>
      </c>
      <c r="F44" s="32">
        <f>'[1]ЗВР-cbr'!A2</f>
        <v>40179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'[1]ЗВР-cbr'!B3</f>
        <v>437.7</v>
      </c>
      <c r="E45" s="26">
        <f>'[1]ЗВР-cbr'!B3</f>
        <v>437.7</v>
      </c>
      <c r="F45" s="26">
        <f>'[1]ЗВР-cbr'!B2</f>
        <v>440.6</v>
      </c>
      <c r="G45" s="16">
        <f>IF(ISERROR(F45/E45-1),"н/д",F45/E45-1)</f>
        <v>0.0066255426090930936</v>
      </c>
      <c r="H45" s="16">
        <f>IF(ISERROR(F45/D45-1),"н/д",F45/D45-1)</f>
        <v>0.0066255426090930936</v>
      </c>
      <c r="I45" s="16">
        <f>IF(ISERROR(F45/C45-1),"н/д",F45/C45-1)</f>
        <v>0.0066255426090930936</v>
      </c>
      <c r="J45" s="16">
        <f>IF(ISERROR(F45/B45-1),"н/д",F45/B45-1)</f>
        <v>0.034272300469483596</v>
      </c>
    </row>
    <row r="46" spans="1:10" ht="18.75">
      <c r="A46" s="35"/>
      <c r="B46" s="32">
        <v>39814</v>
      </c>
      <c r="C46" s="32">
        <v>40179</v>
      </c>
      <c r="D46" s="32">
        <v>40196</v>
      </c>
      <c r="E46" s="32">
        <v>40210</v>
      </c>
      <c r="F46" s="32">
        <v>40217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1.7</v>
      </c>
      <c r="E47" s="36">
        <v>1.7</v>
      </c>
      <c r="F47" s="36">
        <v>1.9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40087</v>
      </c>
      <c r="D48" s="32">
        <v>40118</v>
      </c>
      <c r="E48" s="32">
        <v>40148</v>
      </c>
      <c r="F48" s="32">
        <v>40179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13649</v>
      </c>
      <c r="D49" s="26">
        <v>13874.7</v>
      </c>
      <c r="E49" s="26">
        <v>14224.1</v>
      </c>
      <c r="F49" s="26">
        <v>15697.7</v>
      </c>
      <c r="G49" s="16">
        <f>IF(ISERROR(F49/E49-1),"н/д",F49/E49-1)</f>
        <v>0.10359882171807011</v>
      </c>
      <c r="H49" s="16"/>
      <c r="I49" s="16">
        <f>IF(ISERROR(F49/C49-1),"н/д",F49/C49-1)</f>
        <v>0.15009890834493378</v>
      </c>
      <c r="J49" s="16">
        <f>IF(ISERROR(F49/B49-1),"н/д",F49/B49-1)</f>
        <v>0.16337859069753646</v>
      </c>
    </row>
    <row r="50" spans="1:10" ht="75">
      <c r="A50" s="14" t="s">
        <v>57</v>
      </c>
      <c r="B50" s="26">
        <v>102.1</v>
      </c>
      <c r="C50" s="26">
        <v>88.8</v>
      </c>
      <c r="D50" s="26">
        <v>101.5</v>
      </c>
      <c r="E50" s="26">
        <v>102.7</v>
      </c>
      <c r="F50" s="26">
        <v>89.2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>
        <v>40087</v>
      </c>
      <c r="E51" s="39"/>
      <c r="F51" s="39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>
        <f>IF(ISERROR(F52/C52-1),"н/д",F52/C52-1)</f>
        <v>-1</v>
      </c>
      <c r="J52" s="16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>
        <f>IF(ISERROR(F53/C53-1),"н/д",F53/C53-1)</f>
        <v>-1</v>
      </c>
      <c r="J53" s="16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16">
        <f>IF(ISERROR(F54/C54-1),"н/д",F54/C54-1)</f>
        <v>-1</v>
      </c>
      <c r="J54" s="16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0" t="s">
        <v>63</v>
      </c>
      <c r="C56" s="40" t="s">
        <v>64</v>
      </c>
      <c r="D56" s="41">
        <v>40148</v>
      </c>
      <c r="E56" s="41">
        <v>40179</v>
      </c>
      <c r="F56" s="41">
        <v>40210</v>
      </c>
      <c r="G56" s="42" t="s">
        <v>65</v>
      </c>
      <c r="H56" s="5" t="s">
        <v>66</v>
      </c>
      <c r="I56" s="5" t="s">
        <v>67</v>
      </c>
      <c r="J56" s="43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3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3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3"/>
    </row>
    <row r="60" spans="1:10" ht="18.75">
      <c r="A60" s="5" t="s">
        <v>2</v>
      </c>
      <c r="B60" s="40" t="s">
        <v>63</v>
      </c>
      <c r="C60" s="40" t="s">
        <v>71</v>
      </c>
      <c r="D60" s="40">
        <v>40057</v>
      </c>
      <c r="E60" s="40">
        <v>40087</v>
      </c>
      <c r="F60" s="40">
        <v>40118</v>
      </c>
      <c r="G60" s="42" t="s">
        <v>65</v>
      </c>
      <c r="H60" s="5" t="s">
        <v>66</v>
      </c>
      <c r="I60" s="44"/>
      <c r="J60" s="45"/>
    </row>
    <row r="61" spans="1:10" ht="18.75">
      <c r="A61" s="14" t="s">
        <v>72</v>
      </c>
      <c r="B61" s="26">
        <v>471.6</v>
      </c>
      <c r="C61" s="26">
        <v>303.3</v>
      </c>
      <c r="D61" s="46">
        <v>29.2</v>
      </c>
      <c r="E61" s="46">
        <v>30.4</v>
      </c>
      <c r="F61" s="46">
        <v>31.1</v>
      </c>
      <c r="G61" s="16">
        <f>IF(ISERROR(F61/E61-1),"н/д",F61/E61-1)</f>
        <v>0.023026315789473673</v>
      </c>
      <c r="H61" s="16">
        <f>IF(ISERROR(F61/D61-1),"н/д",F61/D61-1)</f>
        <v>0.06506849315068508</v>
      </c>
      <c r="I61" s="44"/>
      <c r="J61" s="45"/>
    </row>
    <row r="62" spans="1:10" ht="18.75">
      <c r="A62" s="14" t="s">
        <v>73</v>
      </c>
      <c r="B62" s="26">
        <v>291.9</v>
      </c>
      <c r="C62" s="26">
        <v>192.7</v>
      </c>
      <c r="D62" s="46">
        <v>17.6</v>
      </c>
      <c r="E62" s="46">
        <v>19.2</v>
      </c>
      <c r="F62" s="46">
        <v>19.4</v>
      </c>
      <c r="G62" s="16">
        <f>IF(ISERROR(F62/E62-1),"н/д",F62/E62-1)</f>
        <v>0.01041666666666674</v>
      </c>
      <c r="H62" s="16">
        <f>IF(ISERROR(F62/D62-1),"н/д",F62/D62-1)</f>
        <v>0.10227272727272707</v>
      </c>
      <c r="I62" s="44"/>
      <c r="J62" s="45"/>
    </row>
    <row r="63" spans="1:10" ht="37.5">
      <c r="A63" s="14" t="s">
        <v>74</v>
      </c>
      <c r="B63" s="46">
        <f>B61-B62</f>
        <v>179.70000000000005</v>
      </c>
      <c r="C63" s="46">
        <f>C61-C62</f>
        <v>110.60000000000002</v>
      </c>
      <c r="D63" s="46">
        <f>D61-D62</f>
        <v>11.599999999999998</v>
      </c>
      <c r="E63" s="46">
        <f>E61-E62</f>
        <v>11.2</v>
      </c>
      <c r="F63" s="46">
        <f>F61-F62</f>
        <v>11.700000000000003</v>
      </c>
      <c r="G63" s="16">
        <f>IF(ISERROR(F63/E63-1),"н/д",F63/E63-1)</f>
        <v>0.04464285714285743</v>
      </c>
      <c r="H63" s="16">
        <f>IF(ISERROR(F63/D63-1),"н/д",F63/D63-1)</f>
        <v>0.00862068965517282</v>
      </c>
      <c r="I63" s="34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2010-02-15T10:17:11Z</cp:lastPrinted>
  <dcterms:created xsi:type="dcterms:W3CDTF">2010-02-15T10:16:14Z</dcterms:created>
  <dcterms:modified xsi:type="dcterms:W3CDTF">2010-02-15T10:17:39Z</dcterms:modified>
  <cp:category/>
  <cp:version/>
  <cp:contentType/>
  <cp:contentStatus/>
</cp:coreProperties>
</file>