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<sst xmlns="http://schemas.openxmlformats.org/spreadsheetml/2006/main" count="81" uniqueCount="76">
  <si>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</si>
  <si>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</si>
  <si>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</si>
  <si>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</si>
  <si>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</si>
  <si>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</si>
  <si>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</si>
  <si>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</si>
  <si>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</si>
  <si>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</si>
  <si>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</si>
  <si>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</si>
  <si>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</si>
  <si>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</si>
  <si>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</si>
  <si>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</si>
  <si>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</si>
  <si>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</si>
  <si>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</si>
  <si>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</si>
  <si>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</si>
  <si>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</si>
  <si>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</si>
  <si>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</si>
  <si>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</si>
  <si>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</si>
  <si>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</si>
  <si>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</si>
  <si>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</si>
  <si>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</si>
  <si>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</si>
  <si>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</si>
  <si>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</si>
  <si>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</si>
  <si>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</si>
  <si>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</si>
  <si>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</si>
  <si>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</si>
  <si>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</si>
  <si>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</si>
  <si>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</si>
  <si>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</si>
  <si>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</si>
  <si>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</si>
  <si>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</si>
  <si>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</si>
  <si>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</si>
  <si>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</si>
  <si>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</si>
  <si>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</si>
  <si>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</si>
  <si>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</si>
  <si>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</si>
  <si>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</si>
  <si>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</si>
  <si>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</si>
  <si>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</si>
  <si>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</si>
  <si>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</si>
  <si>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</si>
  <si>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</si>
  <si>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</si>
  <si>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</si>
  <si>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Янв.-Нояб. 08</t>
  </si>
  <si>
    <t>Янв.-Нояб.,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</si>
  <si>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</si>
  <si>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</si>
  <si>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</si>
  <si>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</si>
  <si>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</si>
  <si>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</si>
  <si>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Янв.-Окт., 08</t>
  </si>
  <si>
    <t>Янв.-Окт.,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</si>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</sst>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10404</v>
          </cell>
          <cell r="S10">
            <v>10371.09</v>
          </cell>
        </row>
        <row r="41">
          <cell r="L41">
            <v>1117</v>
          </cell>
          <cell r="S41">
            <v>1096.29</v>
          </cell>
        </row>
        <row r="49">
          <cell r="L49">
            <v>7548</v>
          </cell>
          <cell r="S49">
            <v>7429.61</v>
          </cell>
        </row>
        <row r="77">
          <cell r="L77">
            <v>2605</v>
          </cell>
          <cell r="S77">
            <v>2580.25</v>
          </cell>
        </row>
        <row r="81">
          <cell r="L81">
            <v>16507</v>
          </cell>
          <cell r="S81">
            <v>16163.44</v>
          </cell>
        </row>
        <row r="96">
          <cell r="L96">
            <v>495</v>
          </cell>
          <cell r="S96">
            <v>487.93</v>
          </cell>
        </row>
      </sheetData>
      <sheetData sheetId="1">
        <row r="27">
          <cell r="Q27">
            <v>5283.31</v>
          </cell>
          <cell r="S27">
            <v>5297</v>
          </cell>
        </row>
        <row r="36">
          <cell r="Q36">
            <v>5709.66</v>
          </cell>
          <cell r="S36">
            <v>5725</v>
          </cell>
        </row>
        <row r="47">
          <cell r="Q47">
            <v>3812.13</v>
          </cell>
          <cell r="S47">
            <v>3823</v>
          </cell>
        </row>
      </sheetData>
      <sheetData sheetId="2">
        <row r="2">
          <cell r="Q2">
            <v>10185.53</v>
          </cell>
          <cell r="S2">
            <v>10297</v>
          </cell>
        </row>
        <row r="8">
          <cell r="Q8">
            <v>1089.1899999999998</v>
          </cell>
          <cell r="S8">
            <v>1103</v>
          </cell>
        </row>
        <row r="18">
          <cell r="Q18">
            <v>2171.2</v>
          </cell>
          <cell r="S18">
            <v>2190</v>
          </cell>
        </row>
        <row r="69">
          <cell r="Q69">
            <v>66571.74</v>
          </cell>
          <cell r="S69">
            <v>67163</v>
          </cell>
        </row>
      </sheetData>
      <sheetData sheetId="3">
        <row r="8">
          <cell r="B8">
            <v>1527.03</v>
          </cell>
          <cell r="I8">
            <v>1498.75</v>
          </cell>
        </row>
        <row r="11">
          <cell r="B11">
            <v>1453.49</v>
          </cell>
          <cell r="I11">
            <v>1436.63</v>
          </cell>
        </row>
        <row r="14">
          <cell r="B14">
            <v>2139.25</v>
          </cell>
          <cell r="I14">
            <v>2120</v>
          </cell>
        </row>
        <row r="16">
          <cell r="B16">
            <v>6916.11</v>
          </cell>
          <cell r="I16">
            <v>6811.17</v>
          </cell>
        </row>
        <row r="17">
          <cell r="B17">
            <v>18413</v>
          </cell>
          <cell r="I17">
            <v>18300</v>
          </cell>
        </row>
      </sheetData>
      <sheetData sheetId="4">
        <row r="18">
          <cell r="O18">
            <v>30.183</v>
          </cell>
          <cell r="Q18">
            <v>30.39975021906191</v>
          </cell>
        </row>
        <row r="21">
          <cell r="O21">
            <v>42.051</v>
          </cell>
          <cell r="Q21">
            <v>42.219031746350474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9">
        <row r="4">
          <cell r="F4">
            <v>495.6</v>
          </cell>
          <cell r="G4">
            <v>332.8</v>
          </cell>
        </row>
        <row r="5">
          <cell r="F5">
            <v>525.2</v>
          </cell>
          <cell r="G5">
            <v>370.6</v>
          </cell>
        </row>
      </sheetData>
      <sheetData sheetId="10">
        <row r="2">
          <cell r="G2" t="str">
            <v>76,850</v>
          </cell>
          <cell r="J2">
            <v>76.05999999999999</v>
          </cell>
        </row>
        <row r="7">
          <cell r="G7" t="str">
            <v>77,920</v>
          </cell>
          <cell r="J7">
            <v>77.23</v>
          </cell>
        </row>
        <row r="12">
          <cell r="L12">
            <v>5516.848739999999</v>
          </cell>
          <cell r="M12">
            <v>5441.4666975</v>
          </cell>
        </row>
        <row r="14">
          <cell r="G14" t="str">
            <v>368,250</v>
          </cell>
          <cell r="J14">
            <v>365</v>
          </cell>
        </row>
        <row r="15">
          <cell r="G15" t="str">
            <v>70,440</v>
          </cell>
          <cell r="J15">
            <v>69.25999999999999</v>
          </cell>
        </row>
        <row r="23">
          <cell r="G23" t="str">
            <v>29,460</v>
          </cell>
          <cell r="J23">
            <v>29.400000000000002</v>
          </cell>
        </row>
        <row r="32">
          <cell r="G32" t="str">
            <v>1122,800</v>
          </cell>
          <cell r="J32">
            <v>1118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E54" sqref="E5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40212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40211</v>
      </c>
      <c r="F4" s="9">
        <f ca="1">TODAY()</f>
        <v>40212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1498.75</v>
      </c>
      <c r="F6" s="15">
        <f>'[1]инд-обновл'!B8</f>
        <v>1527.03</v>
      </c>
      <c r="G6" s="16">
        <f>IF(ISERROR(F6/E6-1),"н/д",F6/E6-1)</f>
        <v>0.018869057547956647</v>
      </c>
      <c r="H6" s="16">
        <f>IF(ISERROR(F6/D6-1),"н/д",F6/D6-1)</f>
        <v>0.03808973487423528</v>
      </c>
      <c r="I6" s="16">
        <f>IF(ISERROR(F6/C6-1),"н/д",F6/C6-1)</f>
        <v>0.0569876098844051</v>
      </c>
      <c r="J6" s="16">
        <f>IF(ISERROR(F6/B6-1),"н/д",F6/B6-1)</f>
        <v>1.4085646687697162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1436.63</v>
      </c>
      <c r="F7" s="15">
        <f>'[1]инд-обновл'!B11</f>
        <v>1453.49</v>
      </c>
      <c r="G7" s="16">
        <f>IF(ISERROR(F7/E7-1),"н/д",F7/E7-1)</f>
        <v>0.011735798361443006</v>
      </c>
      <c r="H7" s="16">
        <f>IF(ISERROR(F7/D7-1),"н/д",F7/D7-1)</f>
        <v>0.025751587861679637</v>
      </c>
      <c r="I7" s="16">
        <f>IF(ISERROR(F7/C7-1),"н/д",F7/C7-1)</f>
        <v>0.0609416058394161</v>
      </c>
      <c r="J7" s="16">
        <f>IF(ISERROR(F7/B7-1),"н/д",F7/B7-1)</f>
        <v>1.2710781249999998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10185.53</v>
      </c>
      <c r="F9" s="15">
        <f>'[1]СевАм-индексы'!S2</f>
        <v>10297</v>
      </c>
      <c r="G9" s="16">
        <f aca="true" t="shared" si="0" ref="G9:G15">IF(ISERROR(F9/E9-1),"н/д",F9/E9-1)</f>
        <v>0.010943956770045338</v>
      </c>
      <c r="H9" s="16">
        <f aca="true" t="shared" si="1" ref="H9:H15">IF(ISERROR(F9/D9-1),"н/д",F9/D9-1)</f>
        <v>0.02284692559849022</v>
      </c>
      <c r="I9" s="16">
        <f aca="true" t="shared" si="2" ref="I9:I15">IF(ISERROR(F9/C9-1),"н/д",F9/C9-1)</f>
        <v>-0.030231682049350117</v>
      </c>
      <c r="J9" s="16">
        <f aca="true" t="shared" si="3" ref="J9:J15">IF(ISERROR(F9/B9-1),"н/д",F9/B9-1)</f>
        <v>0.13967902600996118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2171.2</v>
      </c>
      <c r="F10" s="15">
        <f>'[1]СевАм-индексы'!S18</f>
        <v>2190</v>
      </c>
      <c r="G10" s="16">
        <f t="shared" si="0"/>
        <v>0.008658806190125379</v>
      </c>
      <c r="H10" s="16">
        <f t="shared" si="1"/>
        <v>0.020027945971122563</v>
      </c>
      <c r="I10" s="16">
        <f t="shared" si="2"/>
        <v>-0.05481225722917571</v>
      </c>
      <c r="J10" s="16">
        <f t="shared" si="3"/>
        <v>0.34191176470588225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1089.1899999999998</v>
      </c>
      <c r="F11" s="15">
        <f>'[1]СевАм-индексы'!S8</f>
        <v>1103</v>
      </c>
      <c r="G11" s="16">
        <f t="shared" si="0"/>
        <v>0.012679146888972648</v>
      </c>
      <c r="H11" s="16">
        <f t="shared" si="1"/>
        <v>0.027001862197392867</v>
      </c>
      <c r="I11" s="16">
        <f t="shared" si="2"/>
        <v>-0.03668122270742358</v>
      </c>
      <c r="J11" s="16">
        <f t="shared" si="3"/>
        <v>0.1834763948497855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3812.13</v>
      </c>
      <c r="F12" s="15">
        <f>'[1]евр-индексы'!S47</f>
        <v>3823</v>
      </c>
      <c r="G12" s="16">
        <f t="shared" si="0"/>
        <v>0.002851424269371794</v>
      </c>
      <c r="H12" s="16">
        <f t="shared" si="1"/>
        <v>0.016214779372674126</v>
      </c>
      <c r="I12" s="16">
        <f t="shared" si="2"/>
        <v>-0.06367866764633845</v>
      </c>
      <c r="J12" s="16">
        <f t="shared" si="3"/>
        <v>0.14119402985074636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5709.66</v>
      </c>
      <c r="F13" s="15">
        <f>'[1]евр-индексы'!S36</f>
        <v>5725</v>
      </c>
      <c r="G13" s="16">
        <f t="shared" si="0"/>
        <v>0.0026866748633018744</v>
      </c>
      <c r="H13" s="16">
        <f t="shared" si="1"/>
        <v>0.012557481429076756</v>
      </c>
      <c r="I13" s="16">
        <f t="shared" si="2"/>
        <v>-0.05947100377854442</v>
      </c>
      <c r="J13" s="16">
        <f t="shared" si="3"/>
        <v>0.15121656947516593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5283.31</v>
      </c>
      <c r="F14" s="15">
        <f>'[1]евр-индексы'!S27</f>
        <v>5297</v>
      </c>
      <c r="G14" s="16">
        <f t="shared" si="0"/>
        <v>0.0025911786361201283</v>
      </c>
      <c r="H14" s="16">
        <f t="shared" si="1"/>
        <v>0.009529254812273624</v>
      </c>
      <c r="I14" s="16">
        <f t="shared" si="2"/>
        <v>-0.05156669650850487</v>
      </c>
      <c r="J14" s="16">
        <f t="shared" si="3"/>
        <v>0.16111354669004818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10371.09</v>
      </c>
      <c r="F15" s="15">
        <f>'[1]азия-индексы'!L10</f>
        <v>10404</v>
      </c>
      <c r="G15" s="16">
        <f t="shared" si="0"/>
        <v>0.0031732440852407784</v>
      </c>
      <c r="H15" s="16">
        <f t="shared" si="1"/>
        <v>0.019500244977951997</v>
      </c>
      <c r="I15" s="16">
        <f t="shared" si="2"/>
        <v>-0.036488238562696784</v>
      </c>
      <c r="J15" s="16">
        <f t="shared" si="3"/>
        <v>0.15050315160897942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7429.61</v>
      </c>
      <c r="F17" s="15">
        <f>'[1]азия-индексы'!L49</f>
        <v>7548</v>
      </c>
      <c r="G17" s="16">
        <f aca="true" t="shared" si="4" ref="G17:G22">IF(ISERROR(F17/E17-1),"н/д",F17/E17-1)</f>
        <v>0.015934887564757805</v>
      </c>
      <c r="H17" s="16">
        <f aca="true" t="shared" si="5" ref="H17:H22">IF(ISERROR(F17/D17-1),"н/д",F17/D17-1)</f>
        <v>0.0030564784053155325</v>
      </c>
      <c r="I17" s="16">
        <f aca="true" t="shared" si="6" ref="I17:I22">IF(ISERROR(F17/C17-1),"н/д",F17/C17-1)</f>
        <v>-0.09322441134070159</v>
      </c>
      <c r="J17" s="16">
        <f aca="true" t="shared" si="7" ref="J17:J22">IF(ISERROR(F17/B17-1),"н/д",F17/B17-1)</f>
        <v>0.6066411238825031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487.93</v>
      </c>
      <c r="F18" s="15">
        <f>'[1]азия-индексы'!L96</f>
        <v>495</v>
      </c>
      <c r="G18" s="16">
        <f t="shared" si="4"/>
        <v>0.014489783370565501</v>
      </c>
      <c r="H18" s="16">
        <f t="shared" si="5"/>
        <v>0.01642710472279263</v>
      </c>
      <c r="I18" s="16">
        <f t="shared" si="6"/>
        <v>-0.03883495145631066</v>
      </c>
      <c r="J18" s="16">
        <f t="shared" si="7"/>
        <v>0.5814696485623003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16163.44</v>
      </c>
      <c r="F19" s="15">
        <f>'[1]азия-индексы'!L81</f>
        <v>16507</v>
      </c>
      <c r="G19" s="16">
        <f t="shared" si="4"/>
        <v>0.021255376330781006</v>
      </c>
      <c r="H19" s="16">
        <f t="shared" si="5"/>
        <v>0.009232086084617341</v>
      </c>
      <c r="I19" s="16">
        <f t="shared" si="6"/>
        <v>-0.06012640209531406</v>
      </c>
      <c r="J19" s="16">
        <f t="shared" si="7"/>
        <v>0.6668686256689893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2580.25</v>
      </c>
      <c r="F20" s="15">
        <f>'[1]азия-индексы'!L77</f>
        <v>2605</v>
      </c>
      <c r="G20" s="16">
        <f t="shared" si="4"/>
        <v>0.009592093789361433</v>
      </c>
      <c r="H20" s="16">
        <f t="shared" si="5"/>
        <v>0.006568778979907375</v>
      </c>
      <c r="I20" s="16">
        <f t="shared" si="6"/>
        <v>-0.008374571754853455</v>
      </c>
      <c r="J20" s="16">
        <f t="shared" si="7"/>
        <v>0.8128044537230341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1096.29</v>
      </c>
      <c r="F21" s="15">
        <f>'[1]азия-индексы'!L41</f>
        <v>1117</v>
      </c>
      <c r="G21" s="16">
        <f t="shared" si="4"/>
        <v>0.01889098687391111</v>
      </c>
      <c r="H21" s="16">
        <f t="shared" si="5"/>
        <v>0.012692656391659174</v>
      </c>
      <c r="I21" s="16">
        <f t="shared" si="6"/>
        <v>-0.061344537815126055</v>
      </c>
      <c r="J21" s="16">
        <f t="shared" si="7"/>
        <v>0.9562171628721541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66571.74</v>
      </c>
      <c r="F22" s="15">
        <f>'[1]СевАм-индексы'!S69</f>
        <v>67163</v>
      </c>
      <c r="G22" s="16">
        <f t="shared" si="4"/>
        <v>0.008881546433967324</v>
      </c>
      <c r="H22" s="16">
        <f t="shared" si="5"/>
        <v>0.0269257820861748</v>
      </c>
      <c r="I22" s="16">
        <f t="shared" si="6"/>
        <v>-0.0441199493332195</v>
      </c>
      <c r="J22" s="16">
        <f t="shared" si="7"/>
        <v>0.6688947420733526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76.05999999999999</v>
      </c>
      <c r="F24" s="21" t="str">
        <f>'[1]сырье'!G2</f>
        <v>76,850</v>
      </c>
      <c r="G24" s="16">
        <f aca="true" t="shared" si="8" ref="G24:G33">IF(ISERROR(F24/E24-1),"н/д",F24/E24-1)</f>
        <v>0.010386536944517522</v>
      </c>
      <c r="H24" s="16">
        <f aca="true" t="shared" si="9" ref="H24:H33">IF(ISERROR(F24/D24-1),"н/д",F24/D24-1)</f>
        <v>0.051155792641225384</v>
      </c>
      <c r="I24" s="16">
        <f aca="true" t="shared" si="10" ref="I24:I33">IF(ISERROR(F24/C24-1),"н/д",F24/C24-1)</f>
        <v>-0.06428832338974799</v>
      </c>
      <c r="J24" s="16">
        <f aca="true" t="shared" si="11" ref="J24:J33">IF(ISERROR(F24/B24-1),"н/д",F24/B24-1)</f>
        <v>0.6354543519897848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77.23</v>
      </c>
      <c r="F25" s="21" t="str">
        <f>'[1]сырье'!G7</f>
        <v>77,920</v>
      </c>
      <c r="G25" s="16">
        <f t="shared" si="8"/>
        <v>0.008934351935776297</v>
      </c>
      <c r="H25" s="16">
        <f t="shared" si="9"/>
        <v>0.046889695015450705</v>
      </c>
      <c r="I25" s="16">
        <f t="shared" si="10"/>
        <v>-0.06760799329903067</v>
      </c>
      <c r="J25" s="16">
        <f t="shared" si="11"/>
        <v>0.6814846784635304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1118</v>
      </c>
      <c r="F26" s="21" t="str">
        <f>'[1]сырье'!G32</f>
        <v>1122,800</v>
      </c>
      <c r="G26" s="16">
        <f t="shared" si="8"/>
        <v>0.0042933810375669346</v>
      </c>
      <c r="H26" s="16">
        <f t="shared" si="9"/>
        <v>0.01610859728506786</v>
      </c>
      <c r="I26" s="16">
        <f t="shared" si="10"/>
        <v>-0.02754200588948552</v>
      </c>
      <c r="J26" s="16">
        <f t="shared" si="11"/>
        <v>0.28027366020524513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6811.17</v>
      </c>
      <c r="F27" s="21">
        <f>'[1]инд-обновл'!B16</f>
        <v>6916.11</v>
      </c>
      <c r="G27" s="16">
        <f t="shared" si="8"/>
        <v>0.01540704460467146</v>
      </c>
      <c r="H27" s="16">
        <f t="shared" si="9"/>
        <v>0.017381710662773386</v>
      </c>
      <c r="I27" s="16">
        <f t="shared" si="10"/>
        <v>-0.0985352081834392</v>
      </c>
      <c r="J27" s="16">
        <f t="shared" si="11"/>
        <v>1.2528045602605862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18300</v>
      </c>
      <c r="F28" s="21">
        <f>'[1]инд-обновл'!B17</f>
        <v>18413</v>
      </c>
      <c r="G28" s="16">
        <f t="shared" si="8"/>
        <v>0.0061748633879781245</v>
      </c>
      <c r="H28" s="16">
        <f t="shared" si="9"/>
        <v>0.022944444444444434</v>
      </c>
      <c r="I28" s="16">
        <f t="shared" si="10"/>
        <v>0.0036520222391802637</v>
      </c>
      <c r="J28" s="16">
        <f t="shared" si="11"/>
        <v>0.4487018095987412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2120</v>
      </c>
      <c r="F29" s="21">
        <f>'[1]инд-обновл'!B14</f>
        <v>2139.25</v>
      </c>
      <c r="G29" s="16">
        <f t="shared" si="8"/>
        <v>0.009080188679245316</v>
      </c>
      <c r="H29" s="16">
        <f t="shared" si="9"/>
        <v>0.02601918465227815</v>
      </c>
      <c r="I29" s="16">
        <f t="shared" si="10"/>
        <v>-0.08977768322518886</v>
      </c>
      <c r="J29" s="16">
        <f t="shared" si="11"/>
        <v>0.4309364548494983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69.25999999999999</v>
      </c>
      <c r="F30" s="21" t="str">
        <f>'[1]сырье'!G15</f>
        <v>70,440</v>
      </c>
      <c r="G30" s="16">
        <f t="shared" si="8"/>
        <v>0.017037250938492843</v>
      </c>
      <c r="H30" s="16">
        <f t="shared" si="9"/>
        <v>0.03254177660510105</v>
      </c>
      <c r="I30" s="16">
        <f t="shared" si="10"/>
        <v>-0.037047163362952995</v>
      </c>
      <c r="J30" s="16">
        <f t="shared" si="11"/>
        <v>0.4733319389249111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29.400000000000002</v>
      </c>
      <c r="F31" s="21" t="str">
        <f>'[1]сырье'!G23</f>
        <v>29,460</v>
      </c>
      <c r="G31" s="16">
        <f t="shared" si="8"/>
        <v>0.0020408163265306367</v>
      </c>
      <c r="H31" s="16">
        <f t="shared" si="9"/>
        <v>0.006147540983606481</v>
      </c>
      <c r="I31" s="16">
        <f t="shared" si="10"/>
        <v>0.07010533962949506</v>
      </c>
      <c r="J31" s="16">
        <f t="shared" si="11"/>
        <v>1.607079646017699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365</v>
      </c>
      <c r="F32" s="21" t="str">
        <f>'[1]сырье'!G14</f>
        <v>368,250</v>
      </c>
      <c r="G32" s="16">
        <f t="shared" si="8"/>
        <v>0.008904109589041198</v>
      </c>
      <c r="H32" s="16">
        <f t="shared" si="9"/>
        <v>0.025766016713091977</v>
      </c>
      <c r="I32" s="16">
        <f t="shared" si="10"/>
        <v>-0.13097345132743365</v>
      </c>
      <c r="J32" s="16">
        <f t="shared" si="11"/>
        <v>-0.061783439490445846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5441.4666975</v>
      </c>
      <c r="F33" s="21">
        <f>'[1]сырье'!L12</f>
        <v>5516.848739999999</v>
      </c>
      <c r="G33" s="16">
        <f t="shared" si="8"/>
        <v>0.013853258081067077</v>
      </c>
      <c r="H33" s="16">
        <f t="shared" si="9"/>
        <v>0.03313321922425794</v>
      </c>
      <c r="I33" s="16">
        <f t="shared" si="10"/>
        <v>-0.13604578754005126</v>
      </c>
      <c r="J33" s="16">
        <f t="shared" si="11"/>
        <v>-0.14956625610827656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40211</v>
      </c>
      <c r="F35" s="24">
        <f ca="1">TODAY()</f>
        <v>40212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525.2</v>
      </c>
      <c r="F37" s="26">
        <f>'[1]остатки средств на кс'!F4</f>
        <v>495.6</v>
      </c>
      <c r="G37" s="16">
        <f aca="true" t="shared" si="12" ref="G37:G43">IF(ISERROR(F37/E37-1),"н/д",F37/E37-1)</f>
        <v>-0.056359482102056435</v>
      </c>
      <c r="H37" s="16">
        <f aca="true" t="shared" si="13" ref="H37:H43">IF(ISERROR(F37/D37-1),"н/д",F37/D37-1)</f>
        <v>-0.05437893531768745</v>
      </c>
      <c r="I37" s="16">
        <f aca="true" t="shared" si="14" ref="I37:I43">IF(ISERROR(F37/C37-1),"н/д",F37/C37-1)</f>
        <v>-0.4492721413490387</v>
      </c>
      <c r="J37" s="16">
        <f aca="true" t="shared" si="15" ref="J37:J43">IF(ISERROR(F37/B37-1),"н/д",F37/B37-1)</f>
        <v>-0.5177111716621252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370.6</v>
      </c>
      <c r="F38" s="26">
        <f>'[1]остатки средств на кс'!G4</f>
        <v>332.8</v>
      </c>
      <c r="G38" s="16">
        <f t="shared" si="12"/>
        <v>-0.10199676200755536</v>
      </c>
      <c r="H38" s="16">
        <f t="shared" si="13"/>
        <v>-0.05427678317703888</v>
      </c>
      <c r="I38" s="16">
        <f t="shared" si="14"/>
        <v>-0.4998497144574692</v>
      </c>
      <c r="J38" s="16">
        <f t="shared" si="15"/>
        <v>-0.5853992774386445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6">
        <v>5.73</v>
      </c>
      <c r="F39" s="26">
        <v>5.73</v>
      </c>
      <c r="G39" s="16">
        <f t="shared" si="12"/>
        <v>0</v>
      </c>
      <c r="H39" s="16">
        <f t="shared" si="13"/>
        <v>-0.012068965517241237</v>
      </c>
      <c r="I39" s="16">
        <f t="shared" si="14"/>
        <v>-0.29433497536945796</v>
      </c>
      <c r="J39" s="16">
        <f t="shared" si="15"/>
        <v>-0.6350318471337579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6">
        <v>8.79</v>
      </c>
      <c r="F40" s="26">
        <v>8.79</v>
      </c>
      <c r="G40" s="16">
        <f t="shared" si="12"/>
        <v>0</v>
      </c>
      <c r="H40" s="16">
        <f t="shared" si="13"/>
        <v>-0.001136363636363824</v>
      </c>
      <c r="I40" s="16">
        <f t="shared" si="14"/>
        <v>-0.20380434782608692</v>
      </c>
      <c r="J40" s="16">
        <f t="shared" si="15"/>
        <v>-0.5930555555555557</v>
      </c>
    </row>
    <row r="41" spans="1:10" ht="18.75">
      <c r="A41" s="14" t="s">
        <v>49</v>
      </c>
      <c r="B41" s="26">
        <v>1.4</v>
      </c>
      <c r="C41" s="26">
        <v>0.25</v>
      </c>
      <c r="D41" s="26">
        <v>0.249</v>
      </c>
      <c r="E41" s="26">
        <v>0.249</v>
      </c>
      <c r="F41" s="26">
        <v>0.249</v>
      </c>
      <c r="G41" s="16">
        <f t="shared" si="12"/>
        <v>0</v>
      </c>
      <c r="H41" s="16">
        <f t="shared" si="13"/>
        <v>0</v>
      </c>
      <c r="I41" s="16">
        <f t="shared" si="14"/>
        <v>-0.0040000000000000036</v>
      </c>
      <c r="J41" s="16">
        <f t="shared" si="15"/>
        <v>-0.8221428571428571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валют'!Q18</f>
        <v>30.39975021906191</v>
      </c>
      <c r="F42" s="26">
        <f>'[1]курсы валют'!O18</f>
        <v>30.183</v>
      </c>
      <c r="G42" s="16">
        <f t="shared" si="12"/>
        <v>-0.00712999999999997</v>
      </c>
      <c r="H42" s="16">
        <f t="shared" si="13"/>
        <v>-0.0071381578947368185</v>
      </c>
      <c r="I42" s="16">
        <f t="shared" si="14"/>
        <v>-0.0005629139072848011</v>
      </c>
      <c r="J42" s="16">
        <f t="shared" si="15"/>
        <v>0.026632653061224643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валют'!Q21</f>
        <v>42.219031746350474</v>
      </c>
      <c r="F43" s="26">
        <f>'[1]курсы валют'!O21</f>
        <v>42.051</v>
      </c>
      <c r="G43" s="16">
        <f t="shared" si="12"/>
        <v>-0.0039799999999999836</v>
      </c>
      <c r="H43" s="16">
        <f t="shared" si="13"/>
        <v>-0.01056470588235292</v>
      </c>
      <c r="I43" s="16">
        <f t="shared" si="14"/>
        <v>-0.033310344827586214</v>
      </c>
      <c r="J43" s="16">
        <f t="shared" si="15"/>
        <v>0.015724637681159503</v>
      </c>
    </row>
    <row r="44" spans="1:10" ht="18.75">
      <c r="A44" s="30" t="s">
        <v>52</v>
      </c>
      <c r="B44" s="31">
        <v>39814</v>
      </c>
      <c r="C44" s="31">
        <v>40179</v>
      </c>
      <c r="D44" s="32">
        <f>'[1]ЗВР-cbr'!A3</f>
        <v>40172</v>
      </c>
      <c r="E44" s="31">
        <f>'[1]ЗВР-cbr'!A3</f>
        <v>40172</v>
      </c>
      <c r="F44" s="31">
        <f>'[1]ЗВР-cbr'!A2</f>
        <v>40179</v>
      </c>
      <c r="G44" s="33"/>
      <c r="H44" s="33"/>
      <c r="I44" s="33"/>
      <c r="J44" s="33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4"/>
      <c r="B46" s="31">
        <v>39814</v>
      </c>
      <c r="C46" s="31">
        <v>40179</v>
      </c>
      <c r="D46" s="31">
        <v>40189</v>
      </c>
      <c r="E46" s="31">
        <v>40196</v>
      </c>
      <c r="F46" s="31">
        <v>40203</v>
      </c>
      <c r="G46" s="33"/>
      <c r="H46" s="33"/>
      <c r="I46" s="33"/>
      <c r="J46" s="33"/>
    </row>
    <row r="47" spans="1:10" ht="18.75">
      <c r="A47" s="14" t="s">
        <v>54</v>
      </c>
      <c r="B47" s="26">
        <v>13.3</v>
      </c>
      <c r="C47" s="26">
        <v>0</v>
      </c>
      <c r="D47" s="35">
        <v>0.7</v>
      </c>
      <c r="E47" s="35">
        <v>1.2</v>
      </c>
      <c r="F47" s="35">
        <v>1.7</v>
      </c>
      <c r="G47" s="27"/>
      <c r="H47" s="26"/>
      <c r="I47" s="26"/>
      <c r="J47" s="26"/>
    </row>
    <row r="48" spans="1:10" ht="18.75">
      <c r="A48" s="30" t="s">
        <v>55</v>
      </c>
      <c r="B48" s="31">
        <v>39814</v>
      </c>
      <c r="C48" s="31">
        <v>40087</v>
      </c>
      <c r="D48" s="31">
        <v>40118</v>
      </c>
      <c r="E48" s="31">
        <v>40148</v>
      </c>
      <c r="F48" s="31">
        <v>40179</v>
      </c>
      <c r="G48" s="36"/>
      <c r="H48" s="33"/>
      <c r="I48" s="37"/>
      <c r="J48" s="37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/>
      <c r="G49" s="16"/>
      <c r="H49" s="16"/>
      <c r="I49" s="16"/>
      <c r="J49" s="16"/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39814</v>
      </c>
      <c r="C51" s="38">
        <v>40087</v>
      </c>
      <c r="D51" s="38">
        <v>40087</v>
      </c>
      <c r="E51" s="38"/>
      <c r="F51" s="38"/>
      <c r="G51" s="36"/>
      <c r="H51" s="33"/>
      <c r="I51" s="33"/>
      <c r="J51" s="33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5">
        <v>46.1</v>
      </c>
      <c r="D54" s="35"/>
      <c r="E54" s="35"/>
      <c r="F54" s="35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40118</v>
      </c>
      <c r="E56" s="40">
        <v>40148</v>
      </c>
      <c r="F56" s="40">
        <v>40179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8663.92</v>
      </c>
      <c r="C57" s="15">
        <v>6446.5</v>
      </c>
      <c r="D57" s="15">
        <v>677</v>
      </c>
      <c r="E57" s="15">
        <v>657.8</v>
      </c>
      <c r="F57" s="15">
        <v>889.5</v>
      </c>
      <c r="G57" s="16">
        <f>IF(ISERROR(F57/E57-1),"н/д",F57/E57-1)</f>
        <v>0.3522347217999393</v>
      </c>
      <c r="H57" s="16">
        <f>IF(ISERROR(F57/D57-1),"н/д",F57/D57-1)</f>
        <v>0.3138847858197933</v>
      </c>
      <c r="I57" s="16">
        <f>IF(ISERROR(C57/B57-1),"н/д",C57/B57-1)</f>
        <v>-0.25593726627208013</v>
      </c>
      <c r="J57" s="42"/>
    </row>
    <row r="58" spans="1:10" ht="37.5">
      <c r="A58" s="14" t="s">
        <v>69</v>
      </c>
      <c r="B58" s="15">
        <v>6179.3</v>
      </c>
      <c r="C58" s="15">
        <v>8201.89</v>
      </c>
      <c r="D58" s="26">
        <v>831.7</v>
      </c>
      <c r="E58" s="26">
        <v>907.1</v>
      </c>
      <c r="F58" s="26">
        <v>1460.3</v>
      </c>
      <c r="G58" s="16">
        <f>IF(ISERROR(F58/E58-1),"н/д",F58/E58-1)</f>
        <v>0.609855583728365</v>
      </c>
      <c r="H58" s="16">
        <f>IF(ISERROR(F58/D58-1),"н/д",F58/D58-1)</f>
        <v>0.7558013706865454</v>
      </c>
      <c r="I58" s="16">
        <f>IF(ISERROR(C58/B58-1),"н/д",C58/B58-1)</f>
        <v>0.3273170100173157</v>
      </c>
      <c r="J58" s="42"/>
    </row>
    <row r="59" spans="1:10" ht="18.75">
      <c r="A59" s="14" t="s">
        <v>70</v>
      </c>
      <c r="B59" s="15">
        <f>B57-B58</f>
        <v>2484.62</v>
      </c>
      <c r="C59" s="15">
        <f>C57-C58</f>
        <v>-1755.3899999999994</v>
      </c>
      <c r="D59" s="15">
        <f>D57-D58</f>
        <v>-154.70000000000005</v>
      </c>
      <c r="E59" s="15">
        <f>E57-E58</f>
        <v>-249.30000000000007</v>
      </c>
      <c r="F59" s="15">
        <f>F57-F58</f>
        <v>-570.8</v>
      </c>
      <c r="G59" s="16"/>
      <c r="H59" s="16"/>
      <c r="I59" s="16"/>
      <c r="J59" s="42"/>
    </row>
    <row r="60" spans="1:10" ht="37.5">
      <c r="A60" s="5" t="s">
        <v>2</v>
      </c>
      <c r="B60" s="39" t="s">
        <v>71</v>
      </c>
      <c r="C60" s="39" t="s">
        <v>72</v>
      </c>
      <c r="D60" s="43">
        <v>40057</v>
      </c>
      <c r="E60" s="43">
        <v>40087</v>
      </c>
      <c r="F60" s="43">
        <v>40118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73</v>
      </c>
      <c r="B61" s="26">
        <v>410.1</v>
      </c>
      <c r="C61" s="26">
        <v>236.7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74</v>
      </c>
      <c r="B62" s="26">
        <v>229.5</v>
      </c>
      <c r="C62" s="26">
        <v>150.7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75</v>
      </c>
      <c r="B63" s="46">
        <f>B61-B62</f>
        <v>180.60000000000002</v>
      </c>
      <c r="C63" s="46">
        <f>C61-C62</f>
        <v>86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3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2010-02-03T10:21:04Z</cp:lastPrinted>
  <dcterms:created xsi:type="dcterms:W3CDTF">2010-02-03T10:18:00Z</dcterms:created>
  <dcterms:modified xsi:type="dcterms:W3CDTF">2010-02-03T10:21:38Z</dcterms:modified>
  <cp:category/>
  <cp:version/>
  <cp:contentType/>
  <cp:contentStatus/>
</cp:coreProperties>
</file>