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<sst xmlns="http://schemas.openxmlformats.org/spreadsheetml/2006/main" count="81" uniqueCount="76">
  <si>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</si>
  <si>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</si>
  <si>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</si>
  <si>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</si>
  <si>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</si>
  <si>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</si>
  <si>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</si>
  <si>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</si>
  <si>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</si>
  <si>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</si>
  <si>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</si>
  <si>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</si>
  <si>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</si>
  <si>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</si>
  <si>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</si>
  <si>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</si>
  <si>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</si>
  <si>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</si>
  <si>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</si>
  <si>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</si>
  <si>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</si>
  <si>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</si>
  <si>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</si>
  <si>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</si>
  <si>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</si>
  <si>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</si>
  <si>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</si>
  <si>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</si>
  <si>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</si>
  <si>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</si>
  <si>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</si>
  <si>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</si>
  <si>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</si>
  <si>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</si>
  <si>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</si>
  <si>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</si>
  <si>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</si>
  <si>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</si>
  <si>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</si>
  <si>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</si>
  <si>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</si>
  <si>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</si>
  <si>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</si>
  <si>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</si>
  <si>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</si>
  <si>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</si>
  <si>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</si>
  <si>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</si>
  <si>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</si>
  <si>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</si>
  <si>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</si>
  <si>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</si>
  <si>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</si>
  <si>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</si>
  <si>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</si>
  <si>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</si>
  <si>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</si>
  <si>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</si>
  <si>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</si>
  <si>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</si>
  <si>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</si>
  <si>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</si>
  <si>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</si>
  <si>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Янв.-Нояб. 08</t>
  </si>
  <si>
    <t>Янв.-Нояб.,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</si>
  <si>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</si>
  <si>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</si>
  <si>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</si>
  <si>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</si>
  <si>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</si>
  <si>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</si>
  <si>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Янв.-Окт., 08</t>
  </si>
  <si>
    <t>Янв.-Окт.,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</si>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</sst>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10356</v>
          </cell>
          <cell r="S10">
            <v>10404.33</v>
          </cell>
        </row>
        <row r="41">
          <cell r="L41">
            <v>1120</v>
          </cell>
          <cell r="S41">
            <v>1116.6</v>
          </cell>
        </row>
        <row r="49">
          <cell r="L49">
            <v>7542</v>
          </cell>
          <cell r="S49">
            <v>7547.98</v>
          </cell>
        </row>
        <row r="77">
          <cell r="L77">
            <v>2593</v>
          </cell>
          <cell r="S77">
            <v>2604.5499999999997</v>
          </cell>
        </row>
        <row r="81">
          <cell r="L81">
            <v>16225</v>
          </cell>
          <cell r="S81">
            <v>16496.05</v>
          </cell>
        </row>
        <row r="96">
          <cell r="L96">
            <v>504</v>
          </cell>
          <cell r="S96">
            <v>495.47999999999996</v>
          </cell>
        </row>
      </sheetData>
      <sheetData sheetId="1">
        <row r="27">
          <cell r="Q27">
            <v>5253.15</v>
          </cell>
          <cell r="S27">
            <v>5216</v>
          </cell>
        </row>
        <row r="36">
          <cell r="Q36">
            <v>5672.09</v>
          </cell>
          <cell r="S36">
            <v>5637</v>
          </cell>
        </row>
        <row r="47">
          <cell r="Q47">
            <v>3793.4700000000003</v>
          </cell>
          <cell r="S47">
            <v>3768</v>
          </cell>
        </row>
      </sheetData>
      <sheetData sheetId="2">
        <row r="2">
          <cell r="Q2">
            <v>10296.849999999999</v>
          </cell>
          <cell r="S2">
            <v>10271</v>
          </cell>
        </row>
        <row r="8">
          <cell r="Q8">
            <v>1103.32</v>
          </cell>
          <cell r="S8">
            <v>1097</v>
          </cell>
        </row>
        <row r="18">
          <cell r="Q18">
            <v>2190.06</v>
          </cell>
          <cell r="S18">
            <v>2191</v>
          </cell>
        </row>
        <row r="69">
          <cell r="Q69">
            <v>67163.20999999999</v>
          </cell>
          <cell r="S69">
            <v>67109</v>
          </cell>
        </row>
      </sheetData>
      <sheetData sheetId="3">
        <row r="8">
          <cell r="B8">
            <v>1491.94</v>
          </cell>
          <cell r="I8">
            <v>1507.15</v>
          </cell>
        </row>
        <row r="11">
          <cell r="B11">
            <v>1420.23</v>
          </cell>
          <cell r="I11">
            <v>1431.08</v>
          </cell>
        </row>
        <row r="14">
          <cell r="B14">
            <v>2084.56</v>
          </cell>
          <cell r="I14">
            <v>2083</v>
          </cell>
        </row>
        <row r="16">
          <cell r="B16">
            <v>6566.46</v>
          </cell>
          <cell r="I16">
            <v>6555.44</v>
          </cell>
        </row>
        <row r="17">
          <cell r="B17">
            <v>18315</v>
          </cell>
          <cell r="I17">
            <v>18350</v>
          </cell>
        </row>
      </sheetData>
      <sheetData sheetId="4">
        <row r="18">
          <cell r="Q18" t="str">
            <v>29,8779</v>
          </cell>
          <cell r="S18">
            <v>30.183050641990523</v>
          </cell>
        </row>
        <row r="21">
          <cell r="Q21">
            <v>41.7633</v>
          </cell>
          <cell r="S21">
            <v>42.050928349913406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7">
        <row r="8">
          <cell r="AA8">
            <v>5.73</v>
          </cell>
          <cell r="AB8">
            <v>5.67</v>
          </cell>
        </row>
      </sheetData>
      <sheetData sheetId="9">
        <row r="4">
          <cell r="F4">
            <v>503</v>
          </cell>
          <cell r="G4">
            <v>341.5</v>
          </cell>
        </row>
        <row r="5">
          <cell r="F5">
            <v>495.6</v>
          </cell>
          <cell r="G5">
            <v>332.8</v>
          </cell>
        </row>
      </sheetData>
      <sheetData sheetId="10">
        <row r="2">
          <cell r="G2" t="str">
            <v>75,470</v>
          </cell>
          <cell r="J2">
            <v>75.92</v>
          </cell>
        </row>
        <row r="7">
          <cell r="G7" t="str">
            <v>76,520</v>
          </cell>
          <cell r="J7">
            <v>76.97999999999999</v>
          </cell>
        </row>
        <row r="12">
          <cell r="L12">
            <v>5245.5135135</v>
          </cell>
          <cell r="M12">
            <v>5184.711987</v>
          </cell>
        </row>
        <row r="14">
          <cell r="G14" t="str">
            <v>357,750</v>
          </cell>
          <cell r="J14">
            <v>353</v>
          </cell>
        </row>
        <row r="15">
          <cell r="G15" t="str">
            <v>69,820</v>
          </cell>
          <cell r="J15">
            <v>69.82</v>
          </cell>
        </row>
        <row r="23">
          <cell r="G23" t="str">
            <v>28,500</v>
          </cell>
          <cell r="J23">
            <v>28.58</v>
          </cell>
        </row>
        <row r="32">
          <cell r="G32" t="str">
            <v>1107,100</v>
          </cell>
          <cell r="J32">
            <v>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55">
      <selection activeCell="C73" sqref="C73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40213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40212</v>
      </c>
      <c r="F4" s="9">
        <f ca="1">TODAY()</f>
        <v>40213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1507.15</v>
      </c>
      <c r="F6" s="15">
        <f>'[1]инд-обновл'!B8</f>
        <v>1491.94</v>
      </c>
      <c r="G6" s="16">
        <f>IF(ISERROR(F6/E6-1),"н/д",F6/E6-1)</f>
        <v>-0.010091895299074394</v>
      </c>
      <c r="H6" s="16">
        <f>IF(ISERROR(F6/D6-1),"н/д",F6/D6-1)</f>
        <v>0.014235214140040808</v>
      </c>
      <c r="I6" s="16">
        <f>IF(ISERROR(F6/C6-1),"н/д",F6/C6-1)</f>
        <v>0.03269883020696329</v>
      </c>
      <c r="J6" s="16">
        <f>IF(ISERROR(F6/B6-1),"н/д",F6/B6-1)</f>
        <v>1.353217665615142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1431.08</v>
      </c>
      <c r="F7" s="15">
        <f>'[1]инд-обновл'!B11</f>
        <v>1420.23</v>
      </c>
      <c r="G7" s="16">
        <f>IF(ISERROR(F7/E7-1),"н/д",F7/E7-1)</f>
        <v>-0.007581686558403411</v>
      </c>
      <c r="H7" s="16">
        <f>IF(ISERROR(F7/D7-1),"н/д",F7/D7-1)</f>
        <v>0.002279463655610492</v>
      </c>
      <c r="I7" s="16">
        <f>IF(ISERROR(F7/C7-1),"н/д",F7/C7-1)</f>
        <v>0.03666423357664228</v>
      </c>
      <c r="J7" s="16">
        <f>IF(ISERROR(F7/B7-1),"н/д",F7/B7-1)</f>
        <v>1.219109375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10296.849999999999</v>
      </c>
      <c r="F9" s="15">
        <f>'[1]СевАм-индексы'!S2</f>
        <v>10271</v>
      </c>
      <c r="G9" s="16">
        <f aca="true" t="shared" si="0" ref="G9:G15">IF(ISERROR(F9/E9-1),"н/д",F9/E9-1)</f>
        <v>-0.0025104765049503985</v>
      </c>
      <c r="H9" s="16">
        <f aca="true" t="shared" si="1" ref="H9:H15">IF(ISERROR(F9/D9-1),"н/д",F9/D9-1)</f>
        <v>0.020264229661269395</v>
      </c>
      <c r="I9" s="16">
        <f aca="true" t="shared" si="2" ref="I9:I15">IF(ISERROR(F9/C9-1),"н/д",F9/C9-1)</f>
        <v>-0.03268035411565262</v>
      </c>
      <c r="J9" s="16">
        <f aca="true" t="shared" si="3" ref="J9:J15">IF(ISERROR(F9/B9-1),"н/д",F9/B9-1)</f>
        <v>0.13680132816823454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2190.06</v>
      </c>
      <c r="F10" s="15">
        <f>'[1]СевАм-индексы'!S18</f>
        <v>2191</v>
      </c>
      <c r="G10" s="16">
        <f t="shared" si="0"/>
        <v>0.0004292119850597409</v>
      </c>
      <c r="H10" s="16">
        <f t="shared" si="1"/>
        <v>0.020493712156497423</v>
      </c>
      <c r="I10" s="16">
        <f t="shared" si="2"/>
        <v>-0.05438066465256797</v>
      </c>
      <c r="J10" s="16">
        <f t="shared" si="3"/>
        <v>0.3425245098039216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1103.32</v>
      </c>
      <c r="F11" s="15">
        <f>'[1]СевАм-индексы'!S8</f>
        <v>1097</v>
      </c>
      <c r="G11" s="16">
        <f t="shared" si="0"/>
        <v>-0.005728165899285709</v>
      </c>
      <c r="H11" s="16">
        <f t="shared" si="1"/>
        <v>0.021415270018621868</v>
      </c>
      <c r="I11" s="16">
        <f t="shared" si="2"/>
        <v>-0.04192139737991263</v>
      </c>
      <c r="J11" s="16">
        <f t="shared" si="3"/>
        <v>0.17703862660944214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3793.4700000000003</v>
      </c>
      <c r="F12" s="15">
        <f>'[1]евр-индексы'!S47</f>
        <v>3768</v>
      </c>
      <c r="G12" s="16">
        <f t="shared" si="0"/>
        <v>-0.0067141693489075616</v>
      </c>
      <c r="H12" s="16">
        <f t="shared" si="1"/>
        <v>0.0015948963317384823</v>
      </c>
      <c r="I12" s="16">
        <f t="shared" si="2"/>
        <v>-0.07714915503306397</v>
      </c>
      <c r="J12" s="16">
        <f t="shared" si="3"/>
        <v>0.12477611940298505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5672.09</v>
      </c>
      <c r="F13" s="15">
        <f>'[1]евр-индексы'!S36</f>
        <v>5637</v>
      </c>
      <c r="G13" s="16">
        <f t="shared" si="0"/>
        <v>-0.006186432161690014</v>
      </c>
      <c r="H13" s="16">
        <f t="shared" si="1"/>
        <v>-0.0030067209055535393</v>
      </c>
      <c r="I13" s="16">
        <f t="shared" si="2"/>
        <v>-0.0739280433711188</v>
      </c>
      <c r="J13" s="16">
        <f t="shared" si="3"/>
        <v>0.13352101347275291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5253.15</v>
      </c>
      <c r="F14" s="15">
        <f>'[1]евр-индексы'!S27</f>
        <v>5216</v>
      </c>
      <c r="G14" s="16">
        <f t="shared" si="0"/>
        <v>-0.007071947307805693</v>
      </c>
      <c r="H14" s="16">
        <f t="shared" si="1"/>
        <v>-0.005908137983609674</v>
      </c>
      <c r="I14" s="16">
        <f t="shared" si="2"/>
        <v>-0.06606982990152188</v>
      </c>
      <c r="J14" s="16">
        <f t="shared" si="3"/>
        <v>0.1433581762384919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10404.33</v>
      </c>
      <c r="F15" s="15">
        <f>'[1]азия-индексы'!L10</f>
        <v>10356</v>
      </c>
      <c r="G15" s="16">
        <f t="shared" si="0"/>
        <v>-0.004645181381213392</v>
      </c>
      <c r="H15" s="16">
        <f t="shared" si="1"/>
        <v>0.014796668299853044</v>
      </c>
      <c r="I15" s="16">
        <f t="shared" si="2"/>
        <v>-0.0409335062048527</v>
      </c>
      <c r="J15" s="16">
        <f t="shared" si="3"/>
        <v>0.1451951785911756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7547.98</v>
      </c>
      <c r="F17" s="15">
        <f>'[1]азия-индексы'!L49</f>
        <v>7542</v>
      </c>
      <c r="G17" s="16">
        <f aca="true" t="shared" si="4" ref="G17:G22">IF(ISERROR(F17/E17-1),"н/д",F17/E17-1)</f>
        <v>-0.0007922649503575574</v>
      </c>
      <c r="H17" s="16">
        <f aca="true" t="shared" si="5" ref="H17:H22">IF(ISERROR(F17/D17-1),"н/д",F17/D17-1)</f>
        <v>0.002259136212624524</v>
      </c>
      <c r="I17" s="16">
        <f aca="true" t="shared" si="6" ref="I17:I22">IF(ISERROR(F17/C17-1),"н/д",F17/C17-1)</f>
        <v>-0.09394521864488226</v>
      </c>
      <c r="J17" s="16">
        <f aca="true" t="shared" si="7" ref="J17:J22">IF(ISERROR(F17/B17-1),"н/д",F17/B17-1)</f>
        <v>0.6053639846743295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495.47999999999996</v>
      </c>
      <c r="F18" s="15">
        <f>'[1]азия-индексы'!L96</f>
        <v>504</v>
      </c>
      <c r="G18" s="16">
        <f t="shared" si="4"/>
        <v>0.01719544683942842</v>
      </c>
      <c r="H18" s="16">
        <f t="shared" si="5"/>
        <v>0.03490759753593431</v>
      </c>
      <c r="I18" s="16">
        <f t="shared" si="6"/>
        <v>-0.021359223300970842</v>
      </c>
      <c r="J18" s="16">
        <f t="shared" si="7"/>
        <v>0.610223642172524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16496.05</v>
      </c>
      <c r="F19" s="15">
        <f>'[1]азия-индексы'!L81</f>
        <v>16225</v>
      </c>
      <c r="G19" s="16">
        <f t="shared" si="4"/>
        <v>-0.016431206258467945</v>
      </c>
      <c r="H19" s="16">
        <f t="shared" si="5"/>
        <v>-0.00800929322572752</v>
      </c>
      <c r="I19" s="16">
        <f t="shared" si="6"/>
        <v>-0.07618288447303989</v>
      </c>
      <c r="J19" s="16">
        <f t="shared" si="7"/>
        <v>0.6383924063415127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2604.5499999999997</v>
      </c>
      <c r="F20" s="15">
        <f>'[1]азия-индексы'!L77</f>
        <v>2593</v>
      </c>
      <c r="G20" s="16">
        <f t="shared" si="4"/>
        <v>-0.004434547234646979</v>
      </c>
      <c r="H20" s="16">
        <f t="shared" si="5"/>
        <v>0.0019319938176198814</v>
      </c>
      <c r="I20" s="16">
        <f t="shared" si="6"/>
        <v>-0.01294251998477347</v>
      </c>
      <c r="J20" s="16">
        <f t="shared" si="7"/>
        <v>0.8044537230340989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1116.6</v>
      </c>
      <c r="F21" s="15">
        <f>'[1]азия-индексы'!L41</f>
        <v>1120</v>
      </c>
      <c r="G21" s="16">
        <f t="shared" si="4"/>
        <v>0.0030449579079347977</v>
      </c>
      <c r="H21" s="16">
        <f t="shared" si="5"/>
        <v>0.015412511332729029</v>
      </c>
      <c r="I21" s="16">
        <f t="shared" si="6"/>
        <v>-0.05882352941176472</v>
      </c>
      <c r="J21" s="16">
        <f t="shared" si="7"/>
        <v>0.9614711033274956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67163.20999999999</v>
      </c>
      <c r="F22" s="15">
        <f>'[1]СевАм-индексы'!S69</f>
        <v>67109</v>
      </c>
      <c r="G22" s="16">
        <f t="shared" si="4"/>
        <v>-0.0008071383127755682</v>
      </c>
      <c r="H22" s="16">
        <f t="shared" si="5"/>
        <v>0.02610011926240796</v>
      </c>
      <c r="I22" s="16">
        <f t="shared" si="6"/>
        <v>-0.04488849038612075</v>
      </c>
      <c r="J22" s="16">
        <f t="shared" si="7"/>
        <v>0.6675529271444189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75.92</v>
      </c>
      <c r="F24" s="21" t="str">
        <f>'[1]сырье'!G2</f>
        <v>75,470</v>
      </c>
      <c r="G24" s="16">
        <f aca="true" t="shared" si="8" ref="G24:G33">IF(ISERROR(F24/E24-1),"н/д",F24/E24-1)</f>
        <v>-0.005927291886196007</v>
      </c>
      <c r="H24" s="16">
        <f aca="true" t="shared" si="9" ref="H24:H33">IF(ISERROR(F24/D24-1),"н/д",F24/D24-1)</f>
        <v>0.03228012583777873</v>
      </c>
      <c r="I24" s="16">
        <f aca="true" t="shared" si="10" ref="I24:I33">IF(ISERROR(F24/C24-1),"н/д",F24/C24-1)</f>
        <v>-0.08109095336661387</v>
      </c>
      <c r="J24" s="16">
        <f aca="true" t="shared" si="11" ref="J24:J33">IF(ISERROR(F24/B24-1),"н/д",F24/B24-1)</f>
        <v>0.6060864013619918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76.97999999999999</v>
      </c>
      <c r="F25" s="21" t="str">
        <f>'[1]сырье'!G7</f>
        <v>76,520</v>
      </c>
      <c r="G25" s="16">
        <f t="shared" si="8"/>
        <v>-0.005975578072226484</v>
      </c>
      <c r="H25" s="16">
        <f t="shared" si="9"/>
        <v>0.028080075238478885</v>
      </c>
      <c r="I25" s="16">
        <f t="shared" si="10"/>
        <v>-0.08436041641737468</v>
      </c>
      <c r="J25" s="16">
        <f t="shared" si="11"/>
        <v>0.6512731981009925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1112</v>
      </c>
      <c r="F26" s="21" t="str">
        <f>'[1]сырье'!G32</f>
        <v>1107,100</v>
      </c>
      <c r="G26" s="16">
        <f t="shared" si="8"/>
        <v>-0.004406474820144002</v>
      </c>
      <c r="H26" s="16">
        <f t="shared" si="9"/>
        <v>0.0019004524886876428</v>
      </c>
      <c r="I26" s="16">
        <f t="shared" si="10"/>
        <v>-0.041139788671401334</v>
      </c>
      <c r="J26" s="16">
        <f t="shared" si="11"/>
        <v>0.2623717217787913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6555.44</v>
      </c>
      <c r="F27" s="21">
        <f>'[1]инд-обновл'!B16</f>
        <v>6566.46</v>
      </c>
      <c r="G27" s="16">
        <f t="shared" si="8"/>
        <v>0.0016810465811600839</v>
      </c>
      <c r="H27" s="16">
        <f t="shared" si="9"/>
        <v>-0.03405291301053992</v>
      </c>
      <c r="I27" s="16">
        <f t="shared" si="10"/>
        <v>-0.14410955047392626</v>
      </c>
      <c r="J27" s="16">
        <f t="shared" si="11"/>
        <v>1.1389120521172638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18350</v>
      </c>
      <c r="F28" s="21">
        <f>'[1]инд-обновл'!B17</f>
        <v>18315</v>
      </c>
      <c r="G28" s="16">
        <f t="shared" si="8"/>
        <v>-0.0019073569482288555</v>
      </c>
      <c r="H28" s="16">
        <f t="shared" si="9"/>
        <v>0.01750000000000007</v>
      </c>
      <c r="I28" s="16">
        <f t="shared" si="10"/>
        <v>-0.0016897416330535764</v>
      </c>
      <c r="J28" s="16">
        <f t="shared" si="11"/>
        <v>0.4409913453973249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2083</v>
      </c>
      <c r="F29" s="21">
        <f>'[1]инд-обновл'!B14</f>
        <v>2084.56</v>
      </c>
      <c r="G29" s="16">
        <f t="shared" si="8"/>
        <v>0.0007489198271724007</v>
      </c>
      <c r="H29" s="16">
        <f t="shared" si="9"/>
        <v>-0.00021103117505993918</v>
      </c>
      <c r="I29" s="16">
        <f t="shared" si="10"/>
        <v>-0.1130475481331773</v>
      </c>
      <c r="J29" s="16">
        <f t="shared" si="11"/>
        <v>0.3943545150501673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69.82</v>
      </c>
      <c r="F30" s="21" t="str">
        <f>'[1]сырье'!G15</f>
        <v>69,820</v>
      </c>
      <c r="G30" s="16">
        <f t="shared" si="8"/>
        <v>0</v>
      </c>
      <c r="H30" s="16">
        <f t="shared" si="9"/>
        <v>0.023453532688361145</v>
      </c>
      <c r="I30" s="16">
        <f t="shared" si="10"/>
        <v>-0.0455228981544773</v>
      </c>
      <c r="J30" s="16">
        <f t="shared" si="11"/>
        <v>0.46036394059820096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28.58</v>
      </c>
      <c r="F31" s="21" t="str">
        <f>'[1]сырье'!G23</f>
        <v>28,500</v>
      </c>
      <c r="G31" s="16">
        <f t="shared" si="8"/>
        <v>-0.002799160251924393</v>
      </c>
      <c r="H31" s="16">
        <f t="shared" si="9"/>
        <v>-0.026639344262295084</v>
      </c>
      <c r="I31" s="16">
        <f t="shared" si="10"/>
        <v>0.035234289865601065</v>
      </c>
      <c r="J31" s="16">
        <f t="shared" si="11"/>
        <v>1.5221238938053094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353</v>
      </c>
      <c r="F32" s="21" t="str">
        <f>'[1]сырье'!G14</f>
        <v>357,750</v>
      </c>
      <c r="G32" s="16">
        <f t="shared" si="8"/>
        <v>0.013456090651558172</v>
      </c>
      <c r="H32" s="16">
        <f t="shared" si="9"/>
        <v>-0.0034818941504177747</v>
      </c>
      <c r="I32" s="16">
        <f t="shared" si="10"/>
        <v>-0.15575221238938053</v>
      </c>
      <c r="J32" s="16">
        <f t="shared" si="11"/>
        <v>-0.08853503184713374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5184.711987</v>
      </c>
      <c r="F33" s="21">
        <f>'[1]сырье'!L12</f>
        <v>5245.5135135</v>
      </c>
      <c r="G33" s="16">
        <f t="shared" si="8"/>
        <v>0.011727078891258014</v>
      </c>
      <c r="H33" s="16">
        <f t="shared" si="9"/>
        <v>-0.017679382181755576</v>
      </c>
      <c r="I33" s="16">
        <f t="shared" si="10"/>
        <v>-0.17853765617218798</v>
      </c>
      <c r="J33" s="16">
        <f t="shared" si="11"/>
        <v>-0.19139314740022506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40212</v>
      </c>
      <c r="F35" s="24">
        <f ca="1">TODAY()</f>
        <v>40213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495.6</v>
      </c>
      <c r="F37" s="26">
        <f>'[1]остатки средств на кс'!F4</f>
        <v>503</v>
      </c>
      <c r="G37" s="16">
        <f aca="true" t="shared" si="12" ref="G37:G43">IF(ISERROR(F37/E37-1),"н/д",F37/E37-1)</f>
        <v>0.014931396287328536</v>
      </c>
      <c r="H37" s="16">
        <f aca="true" t="shared" si="13" ref="H37:H43">IF(ISERROR(F37/D37-1),"н/д",F37/D37-1)</f>
        <v>-0.04025949246327043</v>
      </c>
      <c r="I37" s="16">
        <f aca="true" t="shared" si="14" ref="I37:I43">IF(ISERROR(F37/C37-1),"н/д",F37/C37-1)</f>
        <v>-0.44104900544504944</v>
      </c>
      <c r="J37" s="16">
        <f aca="true" t="shared" si="15" ref="J37:J43">IF(ISERROR(F37/B37-1),"н/д",F37/B37-1)</f>
        <v>-0.5105099260412611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332.8</v>
      </c>
      <c r="F38" s="26">
        <f>'[1]остатки средств на кс'!G4</f>
        <v>341.5</v>
      </c>
      <c r="G38" s="16">
        <f t="shared" si="12"/>
        <v>0.026141826923076872</v>
      </c>
      <c r="H38" s="16">
        <f t="shared" si="13"/>
        <v>-0.029553850525717462</v>
      </c>
      <c r="I38" s="16">
        <f t="shared" si="14"/>
        <v>-0.4867748722572889</v>
      </c>
      <c r="J38" s="16">
        <f t="shared" si="15"/>
        <v>-0.574560857107263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6">
        <f>'[1]rates-cbr'!AA8</f>
        <v>5.73</v>
      </c>
      <c r="F39" s="26">
        <f>'[1]rates-cbr'!AB8</f>
        <v>5.67</v>
      </c>
      <c r="G39" s="16">
        <f t="shared" si="12"/>
        <v>-0.010471204188481797</v>
      </c>
      <c r="H39" s="16">
        <f t="shared" si="13"/>
        <v>-0.022413793103448265</v>
      </c>
      <c r="I39" s="16">
        <f t="shared" si="14"/>
        <v>-0.3017241379310345</v>
      </c>
      <c r="J39" s="16">
        <f t="shared" si="15"/>
        <v>-0.6388535031847133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6">
        <v>8.79</v>
      </c>
      <c r="F40" s="26">
        <v>8.72</v>
      </c>
      <c r="G40" s="16">
        <f t="shared" si="12"/>
        <v>-0.00796359499431154</v>
      </c>
      <c r="H40" s="16">
        <f t="shared" si="13"/>
        <v>-0.00909090909090915</v>
      </c>
      <c r="I40" s="16">
        <f t="shared" si="14"/>
        <v>-0.21014492753623182</v>
      </c>
      <c r="J40" s="16">
        <f t="shared" si="15"/>
        <v>-0.5962962962962963</v>
      </c>
    </row>
    <row r="41" spans="1:10" ht="18.75">
      <c r="A41" s="14" t="s">
        <v>49</v>
      </c>
      <c r="B41" s="26">
        <v>1.4</v>
      </c>
      <c r="C41" s="26">
        <v>0.25</v>
      </c>
      <c r="D41" s="26">
        <v>0.249</v>
      </c>
      <c r="E41" s="26">
        <v>0.249</v>
      </c>
      <c r="F41" s="26">
        <v>0.25</v>
      </c>
      <c r="G41" s="16">
        <f t="shared" si="12"/>
        <v>0.004016064257028162</v>
      </c>
      <c r="H41" s="16">
        <f t="shared" si="13"/>
        <v>0.004016064257028162</v>
      </c>
      <c r="I41" s="16">
        <f t="shared" si="14"/>
        <v>0</v>
      </c>
      <c r="J41" s="16">
        <f t="shared" si="15"/>
        <v>-0.8214285714285714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валют'!S18</f>
        <v>30.183050641990523</v>
      </c>
      <c r="F42" s="26" t="str">
        <f>'[1]курсы валют'!Q18</f>
        <v>29,8779</v>
      </c>
      <c r="G42" s="16">
        <f t="shared" si="12"/>
        <v>-0.010109999999999952</v>
      </c>
      <c r="H42" s="16">
        <f t="shared" si="13"/>
        <v>-0.01717434210526314</v>
      </c>
      <c r="I42" s="16">
        <f t="shared" si="14"/>
        <v>-0.0106655629139073</v>
      </c>
      <c r="J42" s="16">
        <f t="shared" si="15"/>
        <v>0.01625510204081637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валют'!S21</f>
        <v>42.050928349913406</v>
      </c>
      <c r="F43" s="26">
        <f>'[1]курсы валют'!Q21</f>
        <v>41.7633</v>
      </c>
      <c r="G43" s="16">
        <f t="shared" si="12"/>
        <v>-0.006839999999999957</v>
      </c>
      <c r="H43" s="16">
        <f t="shared" si="13"/>
        <v>-0.017334117647058833</v>
      </c>
      <c r="I43" s="16">
        <f t="shared" si="14"/>
        <v>-0.03992413793103444</v>
      </c>
      <c r="J43" s="16">
        <f t="shared" si="15"/>
        <v>0.008775362318840685</v>
      </c>
    </row>
    <row r="44" spans="1:10" ht="18.75">
      <c r="A44" s="30" t="s">
        <v>52</v>
      </c>
      <c r="B44" s="31">
        <v>39814</v>
      </c>
      <c r="C44" s="31">
        <v>40179</v>
      </c>
      <c r="D44" s="32">
        <f>'[1]ЗВР-cbr'!A3</f>
        <v>40172</v>
      </c>
      <c r="E44" s="31">
        <f>'[1]ЗВР-cbr'!A3</f>
        <v>40172</v>
      </c>
      <c r="F44" s="31">
        <f>'[1]ЗВР-cbr'!A2</f>
        <v>40179</v>
      </c>
      <c r="G44" s="33"/>
      <c r="H44" s="33"/>
      <c r="I44" s="33"/>
      <c r="J44" s="33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4"/>
      <c r="B46" s="31">
        <v>39814</v>
      </c>
      <c r="C46" s="31">
        <v>40179</v>
      </c>
      <c r="D46" s="31">
        <v>40196</v>
      </c>
      <c r="E46" s="31">
        <v>40203</v>
      </c>
      <c r="F46" s="31">
        <v>40210</v>
      </c>
      <c r="G46" s="33"/>
      <c r="H46" s="33"/>
      <c r="I46" s="33"/>
      <c r="J46" s="33"/>
    </row>
    <row r="47" spans="1:10" ht="18.75">
      <c r="A47" s="14" t="s">
        <v>54</v>
      </c>
      <c r="B47" s="26">
        <v>13.3</v>
      </c>
      <c r="C47" s="26">
        <v>0</v>
      </c>
      <c r="D47" s="35">
        <v>1.2</v>
      </c>
      <c r="E47" s="35">
        <v>1.7</v>
      </c>
      <c r="F47" s="35">
        <v>1.7</v>
      </c>
      <c r="G47" s="27"/>
      <c r="H47" s="26"/>
      <c r="I47" s="26"/>
      <c r="J47" s="26"/>
    </row>
    <row r="48" spans="1:10" ht="18.75">
      <c r="A48" s="30" t="s">
        <v>55</v>
      </c>
      <c r="B48" s="31">
        <v>39814</v>
      </c>
      <c r="C48" s="31">
        <v>40087</v>
      </c>
      <c r="D48" s="31">
        <v>40118</v>
      </c>
      <c r="E48" s="31">
        <v>40148</v>
      </c>
      <c r="F48" s="31">
        <v>40179</v>
      </c>
      <c r="G48" s="36"/>
      <c r="H48" s="33"/>
      <c r="I48" s="37"/>
      <c r="J48" s="37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/>
      <c r="G49" s="16"/>
      <c r="H49" s="16"/>
      <c r="I49" s="16"/>
      <c r="J49" s="16"/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39814</v>
      </c>
      <c r="C51" s="38">
        <v>40087</v>
      </c>
      <c r="D51" s="38">
        <v>40087</v>
      </c>
      <c r="E51" s="38"/>
      <c r="F51" s="38"/>
      <c r="G51" s="36"/>
      <c r="H51" s="33"/>
      <c r="I51" s="33"/>
      <c r="J51" s="33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/>
      <c r="J52" s="16"/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/>
      <c r="J53" s="16"/>
    </row>
    <row r="54" spans="1:10" ht="37.5">
      <c r="A54" s="14" t="s">
        <v>61</v>
      </c>
      <c r="B54" s="26">
        <v>102.4</v>
      </c>
      <c r="C54" s="35">
        <v>46.1</v>
      </c>
      <c r="D54" s="35"/>
      <c r="E54" s="35"/>
      <c r="F54" s="35"/>
      <c r="G54" s="16"/>
      <c r="H54" s="16"/>
      <c r="I54" s="16"/>
      <c r="J54" s="16"/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40118</v>
      </c>
      <c r="E56" s="40">
        <v>40148</v>
      </c>
      <c r="F56" s="40">
        <v>40179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8663.92</v>
      </c>
      <c r="C57" s="15">
        <v>6446.5</v>
      </c>
      <c r="D57" s="15">
        <v>677</v>
      </c>
      <c r="E57" s="15">
        <v>657.8</v>
      </c>
      <c r="F57" s="15">
        <v>889.5</v>
      </c>
      <c r="G57" s="16">
        <f>IF(ISERROR(F57/E57-1),"н/д",F57/E57-1)</f>
        <v>0.3522347217999393</v>
      </c>
      <c r="H57" s="16">
        <f>IF(ISERROR(F57/D57-1),"н/д",F57/D57-1)</f>
        <v>0.3138847858197933</v>
      </c>
      <c r="I57" s="16">
        <f>IF(ISERROR(C57/B57-1),"н/д",C57/B57-1)</f>
        <v>-0.25593726627208013</v>
      </c>
      <c r="J57" s="42"/>
    </row>
    <row r="58" spans="1:10" ht="37.5">
      <c r="A58" s="14" t="s">
        <v>69</v>
      </c>
      <c r="B58" s="15">
        <v>6179.3</v>
      </c>
      <c r="C58" s="15">
        <v>8201.89</v>
      </c>
      <c r="D58" s="26">
        <v>831.7</v>
      </c>
      <c r="E58" s="26">
        <v>907.1</v>
      </c>
      <c r="F58" s="26">
        <v>1460.3</v>
      </c>
      <c r="G58" s="16">
        <f>IF(ISERROR(F58/E58-1),"н/д",F58/E58-1)</f>
        <v>0.609855583728365</v>
      </c>
      <c r="H58" s="16">
        <f>IF(ISERROR(F58/D58-1),"н/д",F58/D58-1)</f>
        <v>0.7558013706865454</v>
      </c>
      <c r="I58" s="16">
        <f>IF(ISERROR(C58/B58-1),"н/д",C58/B58-1)</f>
        <v>0.3273170100173157</v>
      </c>
      <c r="J58" s="42"/>
    </row>
    <row r="59" spans="1:10" ht="18.75">
      <c r="A59" s="14" t="s">
        <v>70</v>
      </c>
      <c r="B59" s="15">
        <f>B57-B58</f>
        <v>2484.62</v>
      </c>
      <c r="C59" s="15">
        <f>C57-C58</f>
        <v>-1755.3899999999994</v>
      </c>
      <c r="D59" s="15">
        <f>D57-D58</f>
        <v>-154.70000000000005</v>
      </c>
      <c r="E59" s="15">
        <f>E57-E58</f>
        <v>-249.30000000000007</v>
      </c>
      <c r="F59" s="15">
        <f>F57-F58</f>
        <v>-570.8</v>
      </c>
      <c r="G59" s="16"/>
      <c r="H59" s="16"/>
      <c r="I59" s="16"/>
      <c r="J59" s="42"/>
    </row>
    <row r="60" spans="1:10" ht="37.5">
      <c r="A60" s="5" t="s">
        <v>2</v>
      </c>
      <c r="B60" s="39" t="s">
        <v>71</v>
      </c>
      <c r="C60" s="39" t="s">
        <v>72</v>
      </c>
      <c r="D60" s="43">
        <v>40057</v>
      </c>
      <c r="E60" s="43">
        <v>40087</v>
      </c>
      <c r="F60" s="43">
        <v>40118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73</v>
      </c>
      <c r="B61" s="26">
        <v>410.1</v>
      </c>
      <c r="C61" s="26">
        <v>236.7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74</v>
      </c>
      <c r="B62" s="26">
        <v>229.5</v>
      </c>
      <c r="C62" s="26">
        <v>150.7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75</v>
      </c>
      <c r="B63" s="46">
        <f>B61-B62</f>
        <v>180.60000000000002</v>
      </c>
      <c r="C63" s="46">
        <f>C61-C62</f>
        <v>86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3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2010-02-04T10:36:36Z</cp:lastPrinted>
  <dcterms:created xsi:type="dcterms:W3CDTF">2010-02-04T10:34:57Z</dcterms:created>
  <dcterms:modified xsi:type="dcterms:W3CDTF">2010-02-04T10:36:39Z</dcterms:modified>
  <cp:category/>
  <cp:version/>
  <cp:contentType/>
  <cp:contentStatus/>
</cp:coreProperties>
</file>