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<sst xmlns="http://schemas.openxmlformats.org/spreadsheetml/2006/main" count="81" uniqueCount="74">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</sst>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10825</v>
          </cell>
          <cell r="S10">
            <v>10744.029999999999</v>
          </cell>
        </row>
        <row r="38">
          <cell r="L38">
            <v>1182</v>
          </cell>
          <cell r="S38">
            <v>1172.03</v>
          </cell>
        </row>
        <row r="46">
          <cell r="L46">
            <v>7898</v>
          </cell>
          <cell r="S46">
            <v>7886.34</v>
          </cell>
        </row>
        <row r="74">
          <cell r="L74">
            <v>2743</v>
          </cell>
          <cell r="S74">
            <v>2737.24</v>
          </cell>
        </row>
        <row r="78">
          <cell r="L78">
            <v>17572</v>
          </cell>
          <cell r="S78">
            <v>17519.26</v>
          </cell>
        </row>
        <row r="93">
          <cell r="L93">
            <v>516</v>
          </cell>
          <cell r="S93">
            <v>519.73</v>
          </cell>
        </row>
      </sheetData>
      <sheetData sheetId="1">
        <row r="27">
          <cell r="Q27">
            <v>5642.62</v>
          </cell>
          <cell r="S27">
            <v>5670</v>
          </cell>
        </row>
        <row r="36">
          <cell r="Q36">
            <v>6012.31</v>
          </cell>
          <cell r="S36">
            <v>6024</v>
          </cell>
        </row>
        <row r="47">
          <cell r="Q47">
            <v>3938.18</v>
          </cell>
          <cell r="S47">
            <v>3955</v>
          </cell>
        </row>
      </sheetData>
      <sheetData sheetId="2">
        <row r="2">
          <cell r="Q2">
            <v>10733.67</v>
          </cell>
          <cell r="S2">
            <v>10779</v>
          </cell>
        </row>
        <row r="8">
          <cell r="Q8">
            <v>1166.21</v>
          </cell>
          <cell r="S8">
            <v>1166</v>
          </cell>
        </row>
        <row r="18">
          <cell r="Q18">
            <v>2389.09</v>
          </cell>
          <cell r="S18">
            <v>2391</v>
          </cell>
        </row>
        <row r="69">
          <cell r="Q69">
            <v>69723.24</v>
          </cell>
          <cell r="S69">
            <v>69697</v>
          </cell>
        </row>
      </sheetData>
      <sheetData sheetId="3">
        <row r="8">
          <cell r="B8">
            <v>1547.91</v>
          </cell>
          <cell r="I8">
            <v>1558.8</v>
          </cell>
        </row>
        <row r="11">
          <cell r="B11">
            <v>1424.84</v>
          </cell>
          <cell r="I11">
            <v>1433.45</v>
          </cell>
        </row>
        <row r="14">
          <cell r="B14">
            <v>2272.75</v>
          </cell>
          <cell r="I14">
            <v>2276</v>
          </cell>
        </row>
        <row r="16">
          <cell r="B16">
            <v>7505.63</v>
          </cell>
          <cell r="I16">
            <v>7485.79</v>
          </cell>
        </row>
        <row r="17">
          <cell r="B17">
            <v>22775</v>
          </cell>
          <cell r="I17">
            <v>22760</v>
          </cell>
        </row>
      </sheetData>
      <sheetData sheetId="4">
        <row r="18">
          <cell r="AC18">
            <v>29.2223</v>
          </cell>
          <cell r="AE18">
            <v>29.192815256590844</v>
          </cell>
        </row>
        <row r="21">
          <cell r="AC21">
            <v>39.9586</v>
          </cell>
          <cell r="AE21">
            <v>40.28287716114723</v>
          </cell>
        </row>
      </sheetData>
      <sheetData sheetId="5">
        <row r="3">
          <cell r="D3">
            <v>40249</v>
          </cell>
          <cell r="L3">
            <v>441.3</v>
          </cell>
        </row>
        <row r="4">
          <cell r="D4">
            <v>40242</v>
          </cell>
          <cell r="L4">
            <v>437.1</v>
          </cell>
        </row>
        <row r="5">
          <cell r="D5">
            <v>40235</v>
          </cell>
          <cell r="L5">
            <v>434.2</v>
          </cell>
        </row>
      </sheetData>
      <sheetData sheetId="6">
        <row r="3">
          <cell r="I3">
            <v>40210</v>
          </cell>
        </row>
        <row r="4">
          <cell r="I4">
            <v>15331</v>
          </cell>
        </row>
      </sheetData>
      <sheetData sheetId="8">
        <row r="8">
          <cell r="C8">
            <v>4.66</v>
          </cell>
          <cell r="D8">
            <v>4.43</v>
          </cell>
          <cell r="E8">
            <v>6.12</v>
          </cell>
          <cell r="F8">
            <v>5.82</v>
          </cell>
        </row>
      </sheetData>
      <sheetData sheetId="10">
        <row r="4">
          <cell r="F4">
            <v>649.3</v>
          </cell>
          <cell r="G4">
            <v>484.1</v>
          </cell>
        </row>
        <row r="5">
          <cell r="F5">
            <v>571.3</v>
          </cell>
          <cell r="G5">
            <v>407</v>
          </cell>
        </row>
      </sheetData>
      <sheetData sheetId="11">
        <row r="2">
          <cell r="G2" t="str">
            <v>81,020</v>
          </cell>
          <cell r="J2">
            <v>81.47999999999999</v>
          </cell>
        </row>
        <row r="7">
          <cell r="G7" t="str">
            <v>81,770</v>
          </cell>
          <cell r="J7">
            <v>82.2</v>
          </cell>
        </row>
        <row r="12">
          <cell r="L12">
            <v>5260.1601115</v>
          </cell>
          <cell r="M12">
            <v>5289.89380175</v>
          </cell>
        </row>
        <row r="14">
          <cell r="G14" t="str">
            <v>374,250</v>
          </cell>
          <cell r="J14">
            <v>376</v>
          </cell>
        </row>
        <row r="15">
          <cell r="G15" t="str">
            <v>82,410</v>
          </cell>
          <cell r="J15">
            <v>82.21</v>
          </cell>
        </row>
        <row r="23">
          <cell r="G23" t="str">
            <v>19,310</v>
          </cell>
          <cell r="J23">
            <v>19.029999999999998</v>
          </cell>
        </row>
        <row r="32">
          <cell r="G32" t="str">
            <v>1123,900</v>
          </cell>
          <cell r="J32">
            <v>1127.5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3" sqref="A3:F3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40256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40238</v>
      </c>
      <c r="E4" s="9">
        <f>IF(J3=2,F4-3,F4-1)</f>
        <v>40255</v>
      </c>
      <c r="F4" s="9">
        <f ca="1">TODAY()</f>
        <v>40256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1432</v>
      </c>
      <c r="E6" s="15">
        <f>'[1]инд-обновл'!I8</f>
        <v>1558.8</v>
      </c>
      <c r="F6" s="15">
        <f>'[1]инд-обновл'!B8</f>
        <v>1547.91</v>
      </c>
      <c r="G6" s="16">
        <f>IF(ISERROR(F6/E6-1),"н/д",F6/E6-1)</f>
        <v>-0.006986143187066918</v>
      </c>
      <c r="H6" s="16">
        <f>IF(ISERROR(F6/D6-1),"н/д",F6/D6-1)</f>
        <v>0.08094273743016767</v>
      </c>
      <c r="I6" s="16">
        <f>IF(ISERROR(F6/C6-1),"н/д",F6/C6-1)</f>
        <v>0.07144043746106465</v>
      </c>
      <c r="J6" s="16">
        <f>IF(ISERROR(F6/B6-1),"н/д",F6/B6-1)</f>
        <v>1.4414984227129337</v>
      </c>
    </row>
    <row r="7" spans="1:10" ht="18.75">
      <c r="A7" s="14" t="s">
        <v>16</v>
      </c>
      <c r="B7" s="15">
        <v>640</v>
      </c>
      <c r="C7" s="15">
        <v>1370</v>
      </c>
      <c r="D7" s="15">
        <v>1354</v>
      </c>
      <c r="E7" s="15">
        <f>'[1]инд-обновл'!I11</f>
        <v>1433.45</v>
      </c>
      <c r="F7" s="15">
        <f>'[1]инд-обновл'!B11</f>
        <v>1424.84</v>
      </c>
      <c r="G7" s="16">
        <f>IF(ISERROR(F7/E7-1),"н/д",F7/E7-1)</f>
        <v>-0.006006487844012809</v>
      </c>
      <c r="H7" s="16">
        <f>IF(ISERROR(F7/D7-1),"н/д",F7/D7-1)</f>
        <v>0.052319054652880226</v>
      </c>
      <c r="I7" s="16">
        <f>IF(ISERROR(F7/C7-1),"н/д",F7/C7-1)</f>
        <v>0.040029197080291956</v>
      </c>
      <c r="J7" s="16">
        <f>IF(ISERROR(F7/B7-1),"н/д",F7/B7-1)</f>
        <v>1.2263124999999997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10325</v>
      </c>
      <c r="E9" s="19">
        <f>'[1]СевАм-индексы'!Q2</f>
        <v>10733.67</v>
      </c>
      <c r="F9" s="15">
        <f>'[1]СевАм-индексы'!S2</f>
        <v>10779</v>
      </c>
      <c r="G9" s="16">
        <f aca="true" t="shared" si="0" ref="G9:G15">IF(ISERROR(F9/E9-1),"н/д",F9/E9-1)</f>
        <v>0.004223159459905146</v>
      </c>
      <c r="H9" s="16">
        <f aca="true" t="shared" si="1" ref="H9:H15">IF(ISERROR(F9/D9-1),"н/д",F9/D9-1)</f>
        <v>0.04397094430992743</v>
      </c>
      <c r="I9" s="16">
        <f aca="true" t="shared" si="2" ref="I9:I15">IF(ISERROR(F9/C9-1),"н/д",F9/C9-1)</f>
        <v>0.015162930872103964</v>
      </c>
      <c r="J9" s="16">
        <f aca="true" t="shared" si="3" ref="J9:J15">IF(ISERROR(F9/B9-1),"н/д",F9/B9-1)</f>
        <v>0.1930271167681239</v>
      </c>
    </row>
    <row r="10" spans="1:10" ht="18.75">
      <c r="A10" s="14" t="s">
        <v>19</v>
      </c>
      <c r="B10" s="15">
        <v>1632</v>
      </c>
      <c r="C10" s="19">
        <v>2317</v>
      </c>
      <c r="D10" s="15">
        <v>2238</v>
      </c>
      <c r="E10" s="15">
        <f>'[1]СевАм-индексы'!Q18</f>
        <v>2389.09</v>
      </c>
      <c r="F10" s="15">
        <f>'[1]СевАм-индексы'!S18</f>
        <v>2391</v>
      </c>
      <c r="G10" s="16">
        <f t="shared" si="0"/>
        <v>0.0007994675797060591</v>
      </c>
      <c r="H10" s="16">
        <f t="shared" si="1"/>
        <v>0.06836461126005355</v>
      </c>
      <c r="I10" s="16">
        <f t="shared" si="2"/>
        <v>0.03193785066896848</v>
      </c>
      <c r="J10" s="16">
        <f t="shared" si="3"/>
        <v>0.4650735294117647</v>
      </c>
    </row>
    <row r="11" spans="1:10" ht="18.75">
      <c r="A11" s="14" t="s">
        <v>20</v>
      </c>
      <c r="B11" s="15">
        <v>932</v>
      </c>
      <c r="C11" s="19">
        <v>1145</v>
      </c>
      <c r="D11" s="15">
        <v>1104</v>
      </c>
      <c r="E11" s="15">
        <f>'[1]СевАм-индексы'!Q8</f>
        <v>1166.21</v>
      </c>
      <c r="F11" s="15">
        <f>'[1]СевАм-индексы'!S8</f>
        <v>1166</v>
      </c>
      <c r="G11" s="16">
        <f t="shared" si="0"/>
        <v>-0.00018007048473267506</v>
      </c>
      <c r="H11" s="16">
        <f t="shared" si="1"/>
        <v>0.05615942028985499</v>
      </c>
      <c r="I11" s="16">
        <f t="shared" si="2"/>
        <v>0.0183406113537119</v>
      </c>
      <c r="J11" s="16">
        <f t="shared" si="3"/>
        <v>0.25107296137339064</v>
      </c>
    </row>
    <row r="12" spans="1:10" ht="18.75">
      <c r="A12" s="14" t="s">
        <v>21</v>
      </c>
      <c r="B12" s="15">
        <v>3350</v>
      </c>
      <c r="C12" s="15">
        <v>4083</v>
      </c>
      <c r="D12" s="15">
        <v>3743</v>
      </c>
      <c r="E12" s="15">
        <f>'[1]евр-индексы'!Q47</f>
        <v>3938.18</v>
      </c>
      <c r="F12" s="15">
        <f>'[1]евр-индексы'!S47</f>
        <v>3955</v>
      </c>
      <c r="G12" s="16">
        <f t="shared" si="0"/>
        <v>0.004271008435368762</v>
      </c>
      <c r="H12" s="16">
        <f t="shared" si="1"/>
        <v>0.056639059577878736</v>
      </c>
      <c r="I12" s="16">
        <f t="shared" si="2"/>
        <v>-0.03134949791819741</v>
      </c>
      <c r="J12" s="16">
        <f t="shared" si="3"/>
        <v>0.18059701492537306</v>
      </c>
    </row>
    <row r="13" spans="1:10" ht="18.75">
      <c r="A13" s="14" t="s">
        <v>22</v>
      </c>
      <c r="B13" s="15">
        <v>4973</v>
      </c>
      <c r="C13" s="19">
        <v>6087</v>
      </c>
      <c r="D13" s="15">
        <v>5666</v>
      </c>
      <c r="E13" s="15">
        <f>'[1]евр-индексы'!Q36</f>
        <v>6012.31</v>
      </c>
      <c r="F13" s="15">
        <f>'[1]евр-индексы'!S36</f>
        <v>6024</v>
      </c>
      <c r="G13" s="16">
        <f t="shared" si="0"/>
        <v>0.0019443441871758171</v>
      </c>
      <c r="H13" s="16">
        <f t="shared" si="1"/>
        <v>0.06318390398870455</v>
      </c>
      <c r="I13" s="16">
        <f t="shared" si="2"/>
        <v>-0.010349926071956617</v>
      </c>
      <c r="J13" s="16">
        <f t="shared" si="3"/>
        <v>0.21134124271063737</v>
      </c>
    </row>
    <row r="14" spans="1:10" ht="18.75">
      <c r="A14" s="14" t="s">
        <v>23</v>
      </c>
      <c r="B14" s="15">
        <v>4562</v>
      </c>
      <c r="C14" s="19">
        <v>5585</v>
      </c>
      <c r="D14" s="15">
        <v>5381</v>
      </c>
      <c r="E14" s="15">
        <f>'[1]евр-индексы'!Q27</f>
        <v>5642.62</v>
      </c>
      <c r="F14" s="15">
        <f>'[1]евр-индексы'!S27</f>
        <v>5670</v>
      </c>
      <c r="G14" s="16">
        <f t="shared" si="0"/>
        <v>0.004852355820523124</v>
      </c>
      <c r="H14" s="16">
        <f t="shared" si="1"/>
        <v>0.05370748931425395</v>
      </c>
      <c r="I14" s="16">
        <f t="shared" si="2"/>
        <v>0.015219337511190645</v>
      </c>
      <c r="J14" s="16">
        <f t="shared" si="3"/>
        <v>0.2428759316089435</v>
      </c>
    </row>
    <row r="15" spans="1:10" ht="18.75">
      <c r="A15" s="14" t="s">
        <v>24</v>
      </c>
      <c r="B15" s="15">
        <v>9043</v>
      </c>
      <c r="C15" s="19">
        <v>10798</v>
      </c>
      <c r="D15" s="15">
        <v>10172</v>
      </c>
      <c r="E15" s="15">
        <f>'[1]азия-индексы'!S10</f>
        <v>10744.029999999999</v>
      </c>
      <c r="F15" s="15">
        <f>'[1]азия-индексы'!L10</f>
        <v>10825</v>
      </c>
      <c r="G15" s="16">
        <f t="shared" si="0"/>
        <v>0.007536278286639275</v>
      </c>
      <c r="H15" s="16">
        <f t="shared" si="1"/>
        <v>0.06419583169484855</v>
      </c>
      <c r="I15" s="16">
        <f t="shared" si="2"/>
        <v>0.0025004630487126533</v>
      </c>
      <c r="J15" s="16">
        <f t="shared" si="3"/>
        <v>0.1970584982859671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7578</v>
      </c>
      <c r="E17" s="15">
        <f>'[1]азия-индексы'!S46</f>
        <v>7886.34</v>
      </c>
      <c r="F17" s="15">
        <f>'[1]азия-индексы'!L46</f>
        <v>7898</v>
      </c>
      <c r="G17" s="16">
        <f aca="true" t="shared" si="4" ref="G17:G22">IF(ISERROR(F17/E17-1),"н/д",F17/E17-1)</f>
        <v>0.0014785058721789035</v>
      </c>
      <c r="H17" s="16">
        <f aca="true" t="shared" si="5" ref="H17:H22">IF(ISERROR(F17/D17-1),"н/д",F17/D17-1)</f>
        <v>0.04222750065980474</v>
      </c>
      <c r="I17" s="16">
        <f aca="true" t="shared" si="6" ref="I17:I22">IF(ISERROR(F17/C17-1),"н/д",F17/C17-1)</f>
        <v>-0.0511773185968285</v>
      </c>
      <c r="J17" s="16">
        <f aca="true" t="shared" si="7" ref="J17:J22">IF(ISERROR(F17/B17-1),"н/д",F17/B17-1)</f>
        <v>0.6811409110259685</v>
      </c>
    </row>
    <row r="18" spans="1:10" ht="18.75">
      <c r="A18" s="14" t="s">
        <v>27</v>
      </c>
      <c r="B18" s="15">
        <v>313</v>
      </c>
      <c r="C18" s="19">
        <v>515</v>
      </c>
      <c r="D18" s="15">
        <v>503</v>
      </c>
      <c r="E18" s="15">
        <f>'[1]азия-индексы'!S93</f>
        <v>519.73</v>
      </c>
      <c r="F18" s="15">
        <f>'[1]азия-индексы'!L93</f>
        <v>516</v>
      </c>
      <c r="G18" s="16">
        <f t="shared" si="4"/>
        <v>-0.007176803340195881</v>
      </c>
      <c r="H18" s="16">
        <f t="shared" si="5"/>
        <v>0.025844930417495027</v>
      </c>
      <c r="I18" s="16">
        <f t="shared" si="6"/>
        <v>0.001941747572815622</v>
      </c>
      <c r="J18" s="16">
        <f t="shared" si="7"/>
        <v>0.6485623003194889</v>
      </c>
    </row>
    <row r="19" spans="1:10" ht="18.75">
      <c r="A19" s="14" t="s">
        <v>28</v>
      </c>
      <c r="B19" s="15">
        <v>9903</v>
      </c>
      <c r="C19" s="19">
        <v>17563</v>
      </c>
      <c r="D19" s="15">
        <v>16430</v>
      </c>
      <c r="E19" s="15">
        <f>'[1]азия-индексы'!S78</f>
        <v>17519.26</v>
      </c>
      <c r="F19" s="15">
        <f>'[1]азия-индексы'!L78</f>
        <v>17572</v>
      </c>
      <c r="G19" s="16">
        <f t="shared" si="4"/>
        <v>0.0030104011242484408</v>
      </c>
      <c r="H19" s="16">
        <f t="shared" si="5"/>
        <v>0.0695069993913573</v>
      </c>
      <c r="I19" s="16">
        <f t="shared" si="6"/>
        <v>0.0005124409269487984</v>
      </c>
      <c r="J19" s="16">
        <f t="shared" si="7"/>
        <v>0.7744117944057356</v>
      </c>
    </row>
    <row r="20" spans="1:10" ht="18.75">
      <c r="A20" s="14" t="s">
        <v>29</v>
      </c>
      <c r="B20" s="15">
        <v>1437</v>
      </c>
      <c r="C20" s="19">
        <v>2627</v>
      </c>
      <c r="D20" s="15">
        <v>2555</v>
      </c>
      <c r="E20" s="15">
        <f>'[1]азия-индексы'!S74</f>
        <v>2737.24</v>
      </c>
      <c r="F20" s="15">
        <f>'[1]азия-индексы'!L74</f>
        <v>2743</v>
      </c>
      <c r="G20" s="16">
        <f t="shared" si="4"/>
        <v>0.002104309450395414</v>
      </c>
      <c r="H20" s="16">
        <f t="shared" si="5"/>
        <v>0.07358121330724066</v>
      </c>
      <c r="I20" s="16">
        <f t="shared" si="6"/>
        <v>0.04415683288922723</v>
      </c>
      <c r="J20" s="16">
        <f t="shared" si="7"/>
        <v>0.9088378566457898</v>
      </c>
    </row>
    <row r="21" spans="1:10" ht="18.75">
      <c r="A21" s="14" t="s">
        <v>30</v>
      </c>
      <c r="B21" s="15">
        <v>571</v>
      </c>
      <c r="C21" s="19">
        <v>1190</v>
      </c>
      <c r="D21" s="15">
        <v>1185</v>
      </c>
      <c r="E21" s="15">
        <f>'[1]азия-индексы'!S38</f>
        <v>1172.03</v>
      </c>
      <c r="F21" s="15">
        <f>'[1]азия-индексы'!L38</f>
        <v>1182</v>
      </c>
      <c r="G21" s="16">
        <f t="shared" si="4"/>
        <v>0.008506608192623055</v>
      </c>
      <c r="H21" s="16">
        <f t="shared" si="5"/>
        <v>-0.0025316455696202667</v>
      </c>
      <c r="I21" s="16">
        <f t="shared" si="6"/>
        <v>-0.006722689075630228</v>
      </c>
      <c r="J21" s="16">
        <f t="shared" si="7"/>
        <v>1.0700525394045535</v>
      </c>
    </row>
    <row r="22" spans="1:10" ht="18.75">
      <c r="A22" s="14" t="s">
        <v>31</v>
      </c>
      <c r="B22" s="15">
        <v>40244</v>
      </c>
      <c r="C22" s="19">
        <v>70263</v>
      </c>
      <c r="D22" s="15">
        <v>66503</v>
      </c>
      <c r="E22" s="15">
        <f>'[1]СевАм-индексы'!Q69</f>
        <v>69723.24</v>
      </c>
      <c r="F22" s="15">
        <f>'[1]СевАм-индексы'!S69</f>
        <v>69697</v>
      </c>
      <c r="G22" s="16">
        <f t="shared" si="4"/>
        <v>-0.0003763451038707455</v>
      </c>
      <c r="H22" s="16">
        <f t="shared" si="5"/>
        <v>0.04802790851540539</v>
      </c>
      <c r="I22" s="16">
        <f t="shared" si="6"/>
        <v>-0.00805544881374265</v>
      </c>
      <c r="J22" s="16">
        <f t="shared" si="7"/>
        <v>0.7318606500347877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78.3</v>
      </c>
      <c r="E24" s="21">
        <f>'[1]сырье'!J2</f>
        <v>81.47999999999999</v>
      </c>
      <c r="F24" s="21" t="str">
        <f>'[1]сырье'!G2</f>
        <v>81,020</v>
      </c>
      <c r="G24" s="16">
        <f aca="true" t="shared" si="8" ref="G24:G33">IF(ISERROR(F24/E24-1),"н/д",F24/E24-1)</f>
        <v>-0.0056455571919488134</v>
      </c>
      <c r="H24" s="16">
        <f aca="true" t="shared" si="9" ref="H24:H33">IF(ISERROR(F24/D24-1),"н/д",F24/D24-1)</f>
        <v>0.034738186462324405</v>
      </c>
      <c r="I24" s="16">
        <f aca="true" t="shared" si="10" ref="I24:I33">IF(ISERROR(F24/C24-1),"н/д",F24/C24-1)</f>
        <v>-0.013515158894435664</v>
      </c>
      <c r="J24" s="16">
        <f aca="true" t="shared" si="11" ref="J24:J33">IF(ISERROR(F24/B24-1),"н/д",F24/B24-1)</f>
        <v>0.7241966375824642</v>
      </c>
    </row>
    <row r="25" spans="1:10" ht="18.75">
      <c r="A25" s="14" t="s">
        <v>34</v>
      </c>
      <c r="B25" s="21">
        <v>46.34</v>
      </c>
      <c r="C25" s="22">
        <v>83.57</v>
      </c>
      <c r="D25" s="21">
        <v>80.4</v>
      </c>
      <c r="E25" s="21">
        <f>'[1]сырье'!J7</f>
        <v>82.2</v>
      </c>
      <c r="F25" s="21" t="str">
        <f>'[1]сырье'!G7</f>
        <v>81,770</v>
      </c>
      <c r="G25" s="16">
        <f t="shared" si="8"/>
        <v>-0.005231143552311468</v>
      </c>
      <c r="H25" s="16">
        <f t="shared" si="9"/>
        <v>0.01703980099502478</v>
      </c>
      <c r="I25" s="16">
        <f t="shared" si="10"/>
        <v>-0.021538829723585007</v>
      </c>
      <c r="J25" s="16">
        <f t="shared" si="11"/>
        <v>0.764566249460509</v>
      </c>
    </row>
    <row r="26" spans="1:10" ht="18.75">
      <c r="A26" s="14" t="s">
        <v>35</v>
      </c>
      <c r="B26" s="21">
        <v>877</v>
      </c>
      <c r="C26" s="21">
        <v>1154.6</v>
      </c>
      <c r="D26" s="21">
        <v>1121.2</v>
      </c>
      <c r="E26" s="21">
        <f>'[1]сырье'!J32</f>
        <v>1127.5</v>
      </c>
      <c r="F26" s="21" t="str">
        <f>'[1]сырье'!G32</f>
        <v>1123,900</v>
      </c>
      <c r="G26" s="16">
        <f t="shared" si="8"/>
        <v>-0.003192904656319162</v>
      </c>
      <c r="H26" s="16">
        <f t="shared" si="9"/>
        <v>0.002408134141990814</v>
      </c>
      <c r="I26" s="16">
        <f t="shared" si="10"/>
        <v>-0.02658929499393714</v>
      </c>
      <c r="J26" s="16">
        <f t="shared" si="11"/>
        <v>0.2815279361459522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7443.9</v>
      </c>
      <c r="E27" s="21">
        <f>'[1]инд-обновл'!I16</f>
        <v>7485.79</v>
      </c>
      <c r="F27" s="21">
        <f>'[1]инд-обновл'!B16</f>
        <v>7505.63</v>
      </c>
      <c r="G27" s="16">
        <f t="shared" si="8"/>
        <v>0.0026503548723648684</v>
      </c>
      <c r="H27" s="16">
        <f t="shared" si="9"/>
        <v>0.00829269603299343</v>
      </c>
      <c r="I27" s="16">
        <f t="shared" si="10"/>
        <v>-0.02169555061991013</v>
      </c>
      <c r="J27" s="16">
        <f t="shared" si="11"/>
        <v>1.444830618892508</v>
      </c>
    </row>
    <row r="28" spans="1:10" ht="18.75">
      <c r="A28" s="14" t="s">
        <v>37</v>
      </c>
      <c r="B28" s="21">
        <v>12710</v>
      </c>
      <c r="C28" s="22">
        <v>18346</v>
      </c>
      <c r="D28" s="21">
        <v>21650</v>
      </c>
      <c r="E28" s="21">
        <f>'[1]инд-обновл'!I17</f>
        <v>22760</v>
      </c>
      <c r="F28" s="21">
        <f>'[1]инд-обновл'!B17</f>
        <v>22775</v>
      </c>
      <c r="G28" s="16">
        <f t="shared" si="8"/>
        <v>0.0006590509666080102</v>
      </c>
      <c r="H28" s="16">
        <f t="shared" si="9"/>
        <v>0.051963048498845366</v>
      </c>
      <c r="I28" s="16">
        <f t="shared" si="10"/>
        <v>0.2414150223481959</v>
      </c>
      <c r="J28" s="16">
        <f t="shared" si="11"/>
        <v>0.7918961447678994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2138.5</v>
      </c>
      <c r="E29" s="21">
        <f>'[1]инд-обновл'!I14</f>
        <v>2276</v>
      </c>
      <c r="F29" s="21">
        <f>'[1]инд-обновл'!B14</f>
        <v>2272.75</v>
      </c>
      <c r="G29" s="16">
        <f t="shared" si="8"/>
        <v>-0.0014279437609842072</v>
      </c>
      <c r="H29" s="16">
        <f t="shared" si="9"/>
        <v>0.06277764788403095</v>
      </c>
      <c r="I29" s="16">
        <f t="shared" si="10"/>
        <v>-0.03297521540261672</v>
      </c>
      <c r="J29" s="16">
        <f t="shared" si="11"/>
        <v>0.5202341137123745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83.19</v>
      </c>
      <c r="E30" s="21">
        <f>'[1]сырье'!J15</f>
        <v>82.21</v>
      </c>
      <c r="F30" s="21" t="str">
        <f>'[1]сырье'!G15</f>
        <v>82,410</v>
      </c>
      <c r="G30" s="16">
        <f t="shared" si="8"/>
        <v>0.0024327940639825574</v>
      </c>
      <c r="H30" s="16">
        <f t="shared" si="9"/>
        <v>-0.009376126938333895</v>
      </c>
      <c r="I30" s="16">
        <f t="shared" si="10"/>
        <v>0.12658920027341058</v>
      </c>
      <c r="J30" s="16">
        <f t="shared" si="11"/>
        <v>0.7236979711357454</v>
      </c>
    </row>
    <row r="31" spans="1:10" ht="18.75">
      <c r="A31" s="14" t="s">
        <v>40</v>
      </c>
      <c r="B31" s="21">
        <v>11.3</v>
      </c>
      <c r="C31" s="22">
        <v>27.53</v>
      </c>
      <c r="D31" s="21">
        <v>23.9</v>
      </c>
      <c r="E31" s="21">
        <f>'[1]сырье'!J23</f>
        <v>19.029999999999998</v>
      </c>
      <c r="F31" s="21" t="str">
        <f>'[1]сырье'!G23</f>
        <v>19,310</v>
      </c>
      <c r="G31" s="16">
        <f t="shared" si="8"/>
        <v>0.014713610089332585</v>
      </c>
      <c r="H31" s="16">
        <f t="shared" si="9"/>
        <v>-0.19205020920502092</v>
      </c>
      <c r="I31" s="16">
        <f t="shared" si="10"/>
        <v>-0.2985833636033419</v>
      </c>
      <c r="J31" s="16">
        <f t="shared" si="11"/>
        <v>0.7088495575221236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391.5</v>
      </c>
      <c r="E32" s="21">
        <f>'[1]сырье'!J14</f>
        <v>376</v>
      </c>
      <c r="F32" s="21" t="str">
        <f>'[1]сырье'!G14</f>
        <v>374,250</v>
      </c>
      <c r="G32" s="16">
        <f t="shared" si="8"/>
        <v>-0.004654255319148981</v>
      </c>
      <c r="H32" s="16">
        <f t="shared" si="9"/>
        <v>-0.044061302681992376</v>
      </c>
      <c r="I32" s="16">
        <f t="shared" si="10"/>
        <v>-0.11681415929203542</v>
      </c>
      <c r="J32" s="16">
        <f t="shared" si="11"/>
        <v>-0.046496815286624193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5767.61</v>
      </c>
      <c r="E33" s="21">
        <f>'[1]сырье'!M12</f>
        <v>5289.89380175</v>
      </c>
      <c r="F33" s="21">
        <f>'[1]сырье'!L12</f>
        <v>5260.1601115</v>
      </c>
      <c r="G33" s="16">
        <f t="shared" si="8"/>
        <v>-0.005620848237097631</v>
      </c>
      <c r="H33" s="16">
        <f t="shared" si="9"/>
        <v>-0.08798269794594282</v>
      </c>
      <c r="I33" s="16">
        <f t="shared" si="10"/>
        <v>-0.17624395724429098</v>
      </c>
      <c r="J33" s="16">
        <f t="shared" si="11"/>
        <v>-0.18913534375915275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40238</v>
      </c>
      <c r="E35" s="9">
        <f>IF(J35=2,F35-3,F35-1)</f>
        <v>40255</v>
      </c>
      <c r="F35" s="24">
        <f ca="1">TODAY()</f>
        <v>40256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555.1</v>
      </c>
      <c r="E37" s="26">
        <f>'[1]остатки средств на кс'!F5</f>
        <v>571.3</v>
      </c>
      <c r="F37" s="26">
        <f>'[1]остатки средств на кс'!F4</f>
        <v>649.3</v>
      </c>
      <c r="G37" s="16">
        <f aca="true" t="shared" si="12" ref="G37:G43">IF(ISERROR(F37/E37-1),"н/д",F37/E37-1)</f>
        <v>0.13653071941186767</v>
      </c>
      <c r="H37" s="16">
        <f aca="true" t="shared" si="13" ref="H37:H43">IF(ISERROR(F37/D37-1),"н/д",F37/D37-1)</f>
        <v>0.16969915330571061</v>
      </c>
      <c r="I37" s="16">
        <f aca="true" t="shared" si="14" ref="I37:I43">IF(ISERROR(F37/C37-1),"н/д",F37/C37-1)</f>
        <v>-0.2784753861540171</v>
      </c>
      <c r="J37" s="16">
        <f aca="true" t="shared" si="15" ref="J37:J43">IF(ISERROR(F37/B37-1),"н/д",F37/B37-1)</f>
        <v>-0.36813935383417673</v>
      </c>
    </row>
    <row r="38" spans="1:10" ht="37.5">
      <c r="A38" s="14" t="s">
        <v>46</v>
      </c>
      <c r="B38" s="26">
        <v>802.7</v>
      </c>
      <c r="C38" s="26">
        <v>665.4</v>
      </c>
      <c r="D38" s="26">
        <v>393</v>
      </c>
      <c r="E38" s="26">
        <f>'[1]остатки средств на кс'!G5</f>
        <v>407</v>
      </c>
      <c r="F38" s="26">
        <f>'[1]остатки средств на кс'!G4</f>
        <v>484.1</v>
      </c>
      <c r="G38" s="16">
        <f t="shared" si="12"/>
        <v>0.1894348894348894</v>
      </c>
      <c r="H38" s="16">
        <f t="shared" si="13"/>
        <v>0.23180661577608141</v>
      </c>
      <c r="I38" s="16">
        <f t="shared" si="14"/>
        <v>-0.2724676886083558</v>
      </c>
      <c r="J38" s="16">
        <f t="shared" si="15"/>
        <v>-0.3969104273078361</v>
      </c>
    </row>
    <row r="39" spans="1:10" ht="18.75">
      <c r="A39" s="14" t="s">
        <v>47</v>
      </c>
      <c r="B39" s="26">
        <v>15.7</v>
      </c>
      <c r="C39" s="26">
        <v>8.12</v>
      </c>
      <c r="D39" s="26">
        <v>5.47</v>
      </c>
      <c r="E39" s="21">
        <f>'[1]ратес-сбр'!C8</f>
        <v>4.66</v>
      </c>
      <c r="F39" s="21">
        <f>'[1]ратес-сбр'!D8</f>
        <v>4.43</v>
      </c>
      <c r="G39" s="16">
        <f t="shared" si="12"/>
        <v>-0.049356223175965774</v>
      </c>
      <c r="H39" s="16">
        <f t="shared" si="13"/>
        <v>-0.19012797074954302</v>
      </c>
      <c r="I39" s="16">
        <f t="shared" si="14"/>
        <v>-0.45443349753694584</v>
      </c>
      <c r="J39" s="16">
        <f t="shared" si="15"/>
        <v>-0.7178343949044586</v>
      </c>
    </row>
    <row r="40" spans="1:10" ht="18.75">
      <c r="A40" s="14" t="s">
        <v>48</v>
      </c>
      <c r="B40" s="26">
        <v>21.6</v>
      </c>
      <c r="C40" s="26">
        <v>11.04</v>
      </c>
      <c r="D40" s="26">
        <v>6.73</v>
      </c>
      <c r="E40" s="21">
        <f>'[1]ратес-сбр'!E8</f>
        <v>6.12</v>
      </c>
      <c r="F40" s="21">
        <f>'[1]ратес-сбр'!F8</f>
        <v>5.82</v>
      </c>
      <c r="G40" s="16">
        <f t="shared" si="12"/>
        <v>-0.04901960784313719</v>
      </c>
      <c r="H40" s="16">
        <f t="shared" si="13"/>
        <v>-0.13521545319465078</v>
      </c>
      <c r="I40" s="16">
        <f t="shared" si="14"/>
        <v>-0.4728260869565216</v>
      </c>
      <c r="J40" s="16">
        <f t="shared" si="15"/>
        <v>-0.7305555555555556</v>
      </c>
    </row>
    <row r="41" spans="1:10" ht="18.75">
      <c r="A41" s="14" t="s">
        <v>49</v>
      </c>
      <c r="B41" s="30">
        <v>1.4</v>
      </c>
      <c r="C41" s="30">
        <v>0.25</v>
      </c>
      <c r="D41" s="30">
        <v>0.252</v>
      </c>
      <c r="E41" s="30">
        <v>0.261</v>
      </c>
      <c r="F41" s="30">
        <v>0.266</v>
      </c>
      <c r="G41" s="16">
        <f t="shared" si="12"/>
        <v>0.019157088122605304</v>
      </c>
      <c r="H41" s="16">
        <f t="shared" si="13"/>
        <v>0.05555555555555558</v>
      </c>
      <c r="I41" s="16">
        <f t="shared" si="14"/>
        <v>0.06400000000000006</v>
      </c>
      <c r="J41" s="16">
        <f t="shared" si="15"/>
        <v>-0.8099999999999999</v>
      </c>
    </row>
    <row r="42" spans="1:10" ht="18.75">
      <c r="A42" s="14" t="s">
        <v>50</v>
      </c>
      <c r="B42" s="26">
        <v>29.4</v>
      </c>
      <c r="C42" s="21">
        <v>30.2</v>
      </c>
      <c r="D42" s="21">
        <v>29.95</v>
      </c>
      <c r="E42" s="26">
        <f>'[1]курсы валют'!AE18</f>
        <v>29.192815256590844</v>
      </c>
      <c r="F42" s="26">
        <f>'[1]курсы валют'!AC18</f>
        <v>29.2223</v>
      </c>
      <c r="G42" s="16">
        <f t="shared" si="12"/>
        <v>0.0010099999999999554</v>
      </c>
      <c r="H42" s="16">
        <f t="shared" si="13"/>
        <v>-0.02429716193656084</v>
      </c>
      <c r="I42" s="16">
        <f t="shared" si="14"/>
        <v>-0.03237417218543037</v>
      </c>
      <c r="J42" s="16">
        <f t="shared" si="15"/>
        <v>-0.006044217687074749</v>
      </c>
    </row>
    <row r="43" spans="1:10" ht="18.75">
      <c r="A43" s="14" t="s">
        <v>51</v>
      </c>
      <c r="B43" s="26">
        <v>41.4</v>
      </c>
      <c r="C43" s="21">
        <v>43.5</v>
      </c>
      <c r="D43" s="21">
        <v>40.8</v>
      </c>
      <c r="E43" s="26">
        <f>'[1]курсы валют'!AE21</f>
        <v>40.28287716114723</v>
      </c>
      <c r="F43" s="26">
        <f>'[1]курсы валют'!AC21</f>
        <v>39.9586</v>
      </c>
      <c r="G43" s="16">
        <f t="shared" si="12"/>
        <v>-0.008050000000000002</v>
      </c>
      <c r="H43" s="16">
        <f t="shared" si="13"/>
        <v>-0.020622549019607805</v>
      </c>
      <c r="I43" s="16">
        <f t="shared" si="14"/>
        <v>-0.08141149425287364</v>
      </c>
      <c r="J43" s="16">
        <f t="shared" si="15"/>
        <v>-0.03481642512077299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40235</v>
      </c>
      <c r="E44" s="32">
        <f>'[1]ЗВР-cbr'!D4</f>
        <v>40242</v>
      </c>
      <c r="F44" s="32">
        <f>'[1]ЗВР-cbr'!D3</f>
        <v>40249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434.2</v>
      </c>
      <c r="E45" s="26">
        <f>'[1]ЗВР-cbr'!L4</f>
        <v>437.1</v>
      </c>
      <c r="F45" s="26">
        <f>'[1]ЗВР-cbr'!L3</f>
        <v>441.3</v>
      </c>
      <c r="G45" s="16">
        <f>IF(ISERROR(F45/E45-1),"н/д",F45/E45-1)</f>
        <v>0.009608785175017065</v>
      </c>
      <c r="H45" s="16">
        <f>IF(ISERROR(F45/D45-1),"н/д",F45/D45-1)</f>
        <v>0.016351911561492516</v>
      </c>
      <c r="I45" s="16">
        <f>IF(ISERROR(F45/C45-1),"н/д",F45/C45-1)</f>
        <v>0.008224811514736086</v>
      </c>
      <c r="J45" s="16">
        <f>IF(ISERROR(F45/B45-1),"н/д",F45/B45-1)</f>
        <v>0.03591549295774654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40246</v>
      </c>
      <c r="F46" s="32">
        <v>40252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2.7</v>
      </c>
      <c r="F47" s="36">
        <v>2.9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f>'[1]M2'!I3</f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f>'[1]M2'!I4</f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657.8</v>
      </c>
      <c r="E57" s="26">
        <v>889.5</v>
      </c>
      <c r="F57" s="26">
        <v>570.2</v>
      </c>
      <c r="G57" s="16">
        <f>IF(ISERROR(F57/E57-1),"н/д",F57/E57-1)</f>
        <v>-0.35896571107363684</v>
      </c>
      <c r="H57" s="16">
        <f>IF(ISERROR(F57/D57-1),"н/д",F57/D57-1)</f>
        <v>-0.13317117664943734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830.9</v>
      </c>
      <c r="G58" s="16">
        <f>IF(ISERROR(F58/E58-1),"н/д",F58/E58-1)</f>
        <v>-0.4310073272615216</v>
      </c>
      <c r="H58" s="16">
        <f>IF(ISERROR(F58/D58-1),"н/д",F58/D58-1)</f>
        <v>-0.08400396869143434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-260.69999999999993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2010-03-19T10:12:23Z</cp:lastPrinted>
  <dcterms:created xsi:type="dcterms:W3CDTF">2010-03-19T10:11:36Z</dcterms:created>
  <dcterms:modified xsi:type="dcterms:W3CDTF">2010-03-19T10:12:55Z</dcterms:modified>
  <cp:category/>
  <cp:version/>
  <cp:contentType/>
  <cp:contentStatus/>
</cp:coreProperties>
</file>