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<sst xmlns="http://schemas.openxmlformats.org/spreadsheetml/2006/main" count="81" uniqueCount="74">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</sst>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10172</v>
          </cell>
          <cell r="S10">
            <v>10126.029999999999</v>
          </cell>
        </row>
        <row r="41">
          <cell r="L41">
            <v>1185</v>
          </cell>
          <cell r="S41">
            <v>1172.3300000000002</v>
          </cell>
        </row>
        <row r="49">
          <cell r="L49">
            <v>7578</v>
          </cell>
          <cell r="S49">
            <v>7436.1</v>
          </cell>
        </row>
        <row r="77">
          <cell r="L77">
            <v>2555</v>
          </cell>
          <cell r="S77">
            <v>2549.03</v>
          </cell>
        </row>
        <row r="81">
          <cell r="L81">
            <v>16430</v>
          </cell>
          <cell r="S81">
            <v>16254.199999999999</v>
          </cell>
        </row>
        <row r="96">
          <cell r="L96">
            <v>503</v>
          </cell>
          <cell r="S96">
            <v>496.90999999999997</v>
          </cell>
        </row>
      </sheetData>
      <sheetData sheetId="1">
        <row r="27">
          <cell r="Q27">
            <v>5354.52</v>
          </cell>
          <cell r="S27">
            <v>5381</v>
          </cell>
        </row>
        <row r="36">
          <cell r="Q36">
            <v>5598.46</v>
          </cell>
          <cell r="S36">
            <v>5666</v>
          </cell>
        </row>
        <row r="47">
          <cell r="Q47">
            <v>3708.8</v>
          </cell>
          <cell r="S47">
            <v>3743</v>
          </cell>
        </row>
      </sheetData>
      <sheetData sheetId="2">
        <row r="2">
          <cell r="Q2">
            <v>10321.03</v>
          </cell>
          <cell r="S2">
            <v>10325</v>
          </cell>
        </row>
        <row r="8">
          <cell r="Q8">
            <v>1102.94</v>
          </cell>
          <cell r="S8">
            <v>1104</v>
          </cell>
        </row>
        <row r="18">
          <cell r="Q18">
            <v>2234.2200000000003</v>
          </cell>
          <cell r="S18">
            <v>2238</v>
          </cell>
        </row>
        <row r="69">
          <cell r="Q69">
            <v>66121.04000000001</v>
          </cell>
          <cell r="S69">
            <v>66503</v>
          </cell>
        </row>
      </sheetData>
      <sheetData sheetId="3">
        <row r="8">
          <cell r="B8">
            <v>1431.85</v>
          </cell>
          <cell r="I8">
            <v>1410.85</v>
          </cell>
        </row>
        <row r="11">
          <cell r="B11">
            <v>1354.41</v>
          </cell>
          <cell r="I11">
            <v>1332.64</v>
          </cell>
        </row>
        <row r="14">
          <cell r="B14">
            <v>2138.5</v>
          </cell>
          <cell r="I14">
            <v>2134</v>
          </cell>
        </row>
        <row r="16">
          <cell r="B16">
            <v>7443.9</v>
          </cell>
          <cell r="I16">
            <v>7239.97</v>
          </cell>
        </row>
        <row r="17">
          <cell r="B17">
            <v>21650</v>
          </cell>
          <cell r="I17">
            <v>21175</v>
          </cell>
        </row>
      </sheetData>
      <sheetData sheetId="4">
        <row r="18">
          <cell r="AA18" t="str">
            <v>29,9484</v>
          </cell>
          <cell r="AC18">
            <v>30.03881683868444</v>
          </cell>
        </row>
        <row r="21">
          <cell r="AA21">
            <v>40.8047</v>
          </cell>
          <cell r="AC21">
            <v>40.75660720349987</v>
          </cell>
        </row>
      </sheetData>
      <sheetData sheetId="5">
        <row r="3">
          <cell r="D3">
            <v>40228</v>
          </cell>
          <cell r="L3">
            <v>432.4</v>
          </cell>
        </row>
        <row r="4">
          <cell r="D4">
            <v>40221</v>
          </cell>
          <cell r="L4">
            <v>431.5</v>
          </cell>
        </row>
        <row r="5">
          <cell r="D5">
            <v>40214</v>
          </cell>
          <cell r="L5">
            <v>433.2</v>
          </cell>
        </row>
      </sheetData>
      <sheetData sheetId="8">
        <row r="8">
          <cell r="C8">
            <v>5.52</v>
          </cell>
          <cell r="D8">
            <v>5.47</v>
          </cell>
          <cell r="E8">
            <v>6.86</v>
          </cell>
          <cell r="F8">
            <v>6.73</v>
          </cell>
        </row>
      </sheetData>
      <sheetData sheetId="10">
        <row r="4">
          <cell r="F4">
            <v>555.1</v>
          </cell>
          <cell r="G4">
            <v>393</v>
          </cell>
        </row>
        <row r="5">
          <cell r="F5">
            <v>611.5</v>
          </cell>
          <cell r="G5">
            <v>437.9</v>
          </cell>
        </row>
      </sheetData>
      <sheetData sheetId="11">
        <row r="2">
          <cell r="G2" t="str">
            <v>78,300</v>
          </cell>
          <cell r="J2">
            <v>77.59</v>
          </cell>
        </row>
        <row r="7">
          <cell r="G7" t="str">
            <v>80,400</v>
          </cell>
          <cell r="J7">
            <v>79.66000000000001</v>
          </cell>
        </row>
        <row r="12">
          <cell r="L12">
            <v>5767.612614</v>
          </cell>
          <cell r="M12">
            <v>5753.761479</v>
          </cell>
        </row>
        <row r="14">
          <cell r="G14" t="str">
            <v>391,500</v>
          </cell>
          <cell r="J14">
            <v>389</v>
          </cell>
        </row>
        <row r="15">
          <cell r="G15" t="str">
            <v>83,190</v>
          </cell>
          <cell r="J15">
            <v>82.46</v>
          </cell>
        </row>
        <row r="23">
          <cell r="G23" t="str">
            <v>23,900</v>
          </cell>
          <cell r="J23">
            <v>23.599999999999998</v>
          </cell>
        </row>
        <row r="32">
          <cell r="G32" t="str">
            <v>1121,200</v>
          </cell>
          <cell r="J32">
            <v>1118.9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I2" sqref="I2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40238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2</v>
      </c>
    </row>
    <row r="4" spans="1:10" ht="18.75">
      <c r="A4" s="5" t="s">
        <v>13</v>
      </c>
      <c r="B4" s="9">
        <v>39814</v>
      </c>
      <c r="C4" s="9">
        <v>40179</v>
      </c>
      <c r="D4" s="9">
        <v>40210</v>
      </c>
      <c r="E4" s="9">
        <f>IF(J3=2,F4-3,F4-1)</f>
        <v>40235</v>
      </c>
      <c r="F4" s="9">
        <f ca="1">TODAY()</f>
        <v>40238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1471</v>
      </c>
      <c r="E6" s="15">
        <f>'[1]инд-обновл'!I8</f>
        <v>1410.85</v>
      </c>
      <c r="F6" s="15">
        <f>'[1]инд-обновл'!B8</f>
        <v>1431.85</v>
      </c>
      <c r="G6" s="16">
        <f>IF(ISERROR(F6/E6-1),"н/д",F6/E6-1)</f>
        <v>0.014884644008930747</v>
      </c>
      <c r="H6" s="16">
        <f>IF(ISERROR(F6/D6-1),"н/д",F6/D6-1)</f>
        <v>-0.02661454792658058</v>
      </c>
      <c r="I6" s="16">
        <f>IF(ISERROR(F6/C6-1),"н/д",F6/C6-1)</f>
        <v>-0.00889458018965883</v>
      </c>
      <c r="J6" s="16">
        <f>IF(ISERROR(F6/B6-1),"н/д",F6/B6-1)</f>
        <v>1.2584384858044162</v>
      </c>
    </row>
    <row r="7" spans="1:10" ht="18.75">
      <c r="A7" s="14" t="s">
        <v>16</v>
      </c>
      <c r="B7" s="15">
        <v>640</v>
      </c>
      <c r="C7" s="15">
        <v>1370</v>
      </c>
      <c r="D7" s="15">
        <v>1417</v>
      </c>
      <c r="E7" s="15">
        <f>'[1]инд-обновл'!I11</f>
        <v>1332.64</v>
      </c>
      <c r="F7" s="15">
        <f>'[1]инд-обновл'!B11</f>
        <v>1354.41</v>
      </c>
      <c r="G7" s="16">
        <f>IF(ISERROR(F7/E7-1),"н/д",F7/E7-1)</f>
        <v>0.016335994717253</v>
      </c>
      <c r="H7" s="16">
        <f>IF(ISERROR(F7/D7-1),"н/д",F7/D7-1)</f>
        <v>-0.044170783345095166</v>
      </c>
      <c r="I7" s="16">
        <f>IF(ISERROR(F7/C7-1),"н/д",F7/C7-1)</f>
        <v>-0.011379562043795532</v>
      </c>
      <c r="J7" s="16">
        <f>IF(ISERROR(F7/B7-1),"н/д",F7/B7-1)</f>
        <v>1.116265625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10067</v>
      </c>
      <c r="E9" s="19">
        <f>'[1]СевАм-индексы'!Q2</f>
        <v>10321.03</v>
      </c>
      <c r="F9" s="15">
        <f>'[1]СевАм-индексы'!S2</f>
        <v>10325</v>
      </c>
      <c r="G9" s="16">
        <f aca="true" t="shared" si="0" ref="G9:G15">IF(ISERROR(F9/E9-1),"н/д",F9/E9-1)</f>
        <v>0.00038465153187217105</v>
      </c>
      <c r="H9" s="16">
        <f aca="true" t="shared" si="1" ref="H9:H15">IF(ISERROR(F9/D9-1),"н/д",F9/D9-1)</f>
        <v>0.025628290453958424</v>
      </c>
      <c r="I9" s="16">
        <f aca="true" t="shared" si="2" ref="I9:I15">IF(ISERROR(F9/C9-1),"н/д",F9/C9-1)</f>
        <v>-0.027594650593332104</v>
      </c>
      <c r="J9" s="16">
        <f aca="true" t="shared" si="3" ref="J9:J15">IF(ISERROR(F9/B9-1),"н/д",F9/B9-1)</f>
        <v>0.1427780852241285</v>
      </c>
    </row>
    <row r="10" spans="1:10" ht="18.75">
      <c r="A10" s="14" t="s">
        <v>19</v>
      </c>
      <c r="B10" s="15">
        <v>1632</v>
      </c>
      <c r="C10" s="19">
        <v>2317</v>
      </c>
      <c r="D10" s="15">
        <v>2147</v>
      </c>
      <c r="E10" s="15">
        <f>'[1]СевАм-индексы'!Q18</f>
        <v>2234.2200000000003</v>
      </c>
      <c r="F10" s="15">
        <f>'[1]СевАм-индексы'!S18</f>
        <v>2238</v>
      </c>
      <c r="G10" s="16">
        <f t="shared" si="0"/>
        <v>0.0016918656175308744</v>
      </c>
      <c r="H10" s="16">
        <f t="shared" si="1"/>
        <v>0.04238472286911965</v>
      </c>
      <c r="I10" s="16">
        <f t="shared" si="2"/>
        <v>-0.03409581355200686</v>
      </c>
      <c r="J10" s="16">
        <f t="shared" si="3"/>
        <v>0.3713235294117647</v>
      </c>
    </row>
    <row r="11" spans="1:10" ht="18.75">
      <c r="A11" s="14" t="s">
        <v>20</v>
      </c>
      <c r="B11" s="15">
        <v>932</v>
      </c>
      <c r="C11" s="19">
        <v>1145</v>
      </c>
      <c r="D11" s="15">
        <v>1074</v>
      </c>
      <c r="E11" s="15">
        <f>'[1]СевАм-индексы'!Q8</f>
        <v>1102.94</v>
      </c>
      <c r="F11" s="15">
        <f>'[1]СевАм-индексы'!S8</f>
        <v>1104</v>
      </c>
      <c r="G11" s="16">
        <f t="shared" si="0"/>
        <v>0.0009610676918054839</v>
      </c>
      <c r="H11" s="16">
        <f t="shared" si="1"/>
        <v>0.027932960893854775</v>
      </c>
      <c r="I11" s="16">
        <f t="shared" si="2"/>
        <v>-0.03580786026200877</v>
      </c>
      <c r="J11" s="16">
        <f t="shared" si="3"/>
        <v>0.18454935622317592</v>
      </c>
    </row>
    <row r="12" spans="1:10" ht="18.75">
      <c r="A12" s="14" t="s">
        <v>21</v>
      </c>
      <c r="B12" s="15">
        <v>3350</v>
      </c>
      <c r="C12" s="15">
        <v>4083</v>
      </c>
      <c r="D12" s="15">
        <v>3762</v>
      </c>
      <c r="E12" s="15">
        <f>'[1]евр-индексы'!Q47</f>
        <v>3708.8</v>
      </c>
      <c r="F12" s="15">
        <f>'[1]евр-индексы'!S47</f>
        <v>3743</v>
      </c>
      <c r="G12" s="16">
        <f t="shared" si="0"/>
        <v>0.009221311475409832</v>
      </c>
      <c r="H12" s="16">
        <f t="shared" si="1"/>
        <v>-0.005050505050505083</v>
      </c>
      <c r="I12" s="16">
        <f t="shared" si="2"/>
        <v>-0.08327210384521189</v>
      </c>
      <c r="J12" s="16">
        <f t="shared" si="3"/>
        <v>0.11731343283582096</v>
      </c>
    </row>
    <row r="13" spans="1:10" ht="18.75">
      <c r="A13" s="14" t="s">
        <v>22</v>
      </c>
      <c r="B13" s="15">
        <v>4973</v>
      </c>
      <c r="C13" s="19">
        <v>6087</v>
      </c>
      <c r="D13" s="15">
        <v>5654</v>
      </c>
      <c r="E13" s="15">
        <f>'[1]евр-индексы'!Q36</f>
        <v>5598.46</v>
      </c>
      <c r="F13" s="15">
        <f>'[1]евр-индексы'!S36</f>
        <v>5666</v>
      </c>
      <c r="G13" s="16">
        <f t="shared" si="0"/>
        <v>0.01206403189448535</v>
      </c>
      <c r="H13" s="16">
        <f t="shared" si="1"/>
        <v>0.002122391227449505</v>
      </c>
      <c r="I13" s="16">
        <f t="shared" si="2"/>
        <v>-0.06916379168720221</v>
      </c>
      <c r="J13" s="16">
        <f t="shared" si="3"/>
        <v>0.13935250351900264</v>
      </c>
    </row>
    <row r="14" spans="1:10" ht="18.75">
      <c r="A14" s="14" t="s">
        <v>23</v>
      </c>
      <c r="B14" s="15">
        <v>4562</v>
      </c>
      <c r="C14" s="19">
        <v>5585</v>
      </c>
      <c r="D14" s="15">
        <v>5247</v>
      </c>
      <c r="E14" s="15">
        <f>'[1]евр-индексы'!Q27</f>
        <v>5354.52</v>
      </c>
      <c r="F14" s="15">
        <f>'[1]евр-индексы'!S27</f>
        <v>5381</v>
      </c>
      <c r="G14" s="16">
        <f t="shared" si="0"/>
        <v>0.0049453545789350795</v>
      </c>
      <c r="H14" s="16">
        <f t="shared" si="1"/>
        <v>0.025538402896893464</v>
      </c>
      <c r="I14" s="16">
        <f t="shared" si="2"/>
        <v>-0.036526410026857636</v>
      </c>
      <c r="J14" s="16">
        <f t="shared" si="3"/>
        <v>0.17952652345462528</v>
      </c>
    </row>
    <row r="15" spans="1:10" ht="18.75">
      <c r="A15" s="14" t="s">
        <v>24</v>
      </c>
      <c r="B15" s="15">
        <v>9043</v>
      </c>
      <c r="C15" s="19">
        <v>10798</v>
      </c>
      <c r="D15" s="15">
        <v>10205</v>
      </c>
      <c r="E15" s="15">
        <f>'[1]азия-индексы'!S10</f>
        <v>10126.029999999999</v>
      </c>
      <c r="F15" s="15">
        <f>'[1]азия-индексы'!L10</f>
        <v>10172</v>
      </c>
      <c r="G15" s="16">
        <f t="shared" si="0"/>
        <v>0.004539785088529369</v>
      </c>
      <c r="H15" s="16">
        <f t="shared" si="1"/>
        <v>-0.0032337089661930163</v>
      </c>
      <c r="I15" s="16">
        <f t="shared" si="2"/>
        <v>-0.057973698833117204</v>
      </c>
      <c r="J15" s="16">
        <f t="shared" si="3"/>
        <v>0.12484794868959415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7525</v>
      </c>
      <c r="E17" s="15">
        <f>'[1]азия-индексы'!S49</f>
        <v>7436.1</v>
      </c>
      <c r="F17" s="15">
        <f>'[1]азия-индексы'!L49</f>
        <v>7578</v>
      </c>
      <c r="G17" s="16">
        <f aca="true" t="shared" si="4" ref="G17:G22">IF(ISERROR(F17/E17-1),"н/д",F17/E17-1)</f>
        <v>0.019082583612377357</v>
      </c>
      <c r="H17" s="16">
        <f aca="true" t="shared" si="5" ref="H17:H22">IF(ISERROR(F17/D17-1),"н/д",F17/D17-1)</f>
        <v>0.007043189368770797</v>
      </c>
      <c r="I17" s="16">
        <f aca="true" t="shared" si="6" ref="I17:I22">IF(ISERROR(F17/C17-1),"н/д",F17/C17-1)</f>
        <v>-0.08962037481979812</v>
      </c>
      <c r="J17" s="16">
        <f aca="true" t="shared" si="7" ref="J17:J22">IF(ISERROR(F17/B17-1),"н/д",F17/B17-1)</f>
        <v>0.6130268199233717</v>
      </c>
    </row>
    <row r="18" spans="1:10" ht="18.75">
      <c r="A18" s="14" t="s">
        <v>27</v>
      </c>
      <c r="B18" s="15">
        <v>313</v>
      </c>
      <c r="C18" s="19">
        <v>515</v>
      </c>
      <c r="D18" s="15">
        <v>487</v>
      </c>
      <c r="E18" s="15">
        <f>'[1]азия-индексы'!S96</f>
        <v>496.90999999999997</v>
      </c>
      <c r="F18" s="15">
        <f>'[1]азия-индексы'!L96</f>
        <v>503</v>
      </c>
      <c r="G18" s="16">
        <f t="shared" si="4"/>
        <v>0.01225574047614253</v>
      </c>
      <c r="H18" s="16">
        <f t="shared" si="5"/>
        <v>0.03285420944558526</v>
      </c>
      <c r="I18" s="16">
        <f t="shared" si="6"/>
        <v>-0.023300970873786353</v>
      </c>
      <c r="J18" s="16">
        <f t="shared" si="7"/>
        <v>0.6070287539936101</v>
      </c>
    </row>
    <row r="19" spans="1:10" ht="18.75">
      <c r="A19" s="14" t="s">
        <v>28</v>
      </c>
      <c r="B19" s="15">
        <v>9903</v>
      </c>
      <c r="C19" s="19">
        <v>17563</v>
      </c>
      <c r="D19" s="15">
        <v>16356</v>
      </c>
      <c r="E19" s="15">
        <f>'[1]азия-индексы'!S81</f>
        <v>16254.199999999999</v>
      </c>
      <c r="F19" s="15">
        <f>'[1]азия-индексы'!L81</f>
        <v>16430</v>
      </c>
      <c r="G19" s="16">
        <f t="shared" si="4"/>
        <v>0.010815666104760702</v>
      </c>
      <c r="H19" s="16">
        <f t="shared" si="5"/>
        <v>0.004524333577891948</v>
      </c>
      <c r="I19" s="16">
        <f t="shared" si="6"/>
        <v>-0.06451061891476395</v>
      </c>
      <c r="J19" s="16">
        <f t="shared" si="7"/>
        <v>0.6590932040795718</v>
      </c>
    </row>
    <row r="20" spans="1:10" ht="18.75">
      <c r="A20" s="14" t="s">
        <v>29</v>
      </c>
      <c r="B20" s="15">
        <v>1437</v>
      </c>
      <c r="C20" s="19">
        <v>2627</v>
      </c>
      <c r="D20" s="15">
        <v>2588</v>
      </c>
      <c r="E20" s="15">
        <f>'[1]азия-индексы'!S77</f>
        <v>2549.03</v>
      </c>
      <c r="F20" s="15">
        <f>'[1]азия-индексы'!L77</f>
        <v>2555</v>
      </c>
      <c r="G20" s="16">
        <f t="shared" si="4"/>
        <v>0.002342067374648371</v>
      </c>
      <c r="H20" s="16">
        <f t="shared" si="5"/>
        <v>-0.012751159196290551</v>
      </c>
      <c r="I20" s="16">
        <f t="shared" si="6"/>
        <v>-0.027407689379520317</v>
      </c>
      <c r="J20" s="16">
        <f t="shared" si="7"/>
        <v>0.778009742519137</v>
      </c>
    </row>
    <row r="21" spans="1:10" ht="18.75">
      <c r="A21" s="14" t="s">
        <v>30</v>
      </c>
      <c r="B21" s="15">
        <v>571</v>
      </c>
      <c r="C21" s="19">
        <v>1190</v>
      </c>
      <c r="D21" s="15">
        <v>1103</v>
      </c>
      <c r="E21" s="15">
        <f>'[1]азия-индексы'!S41</f>
        <v>1172.3300000000002</v>
      </c>
      <c r="F21" s="15">
        <f>'[1]азия-индексы'!L41</f>
        <v>1185</v>
      </c>
      <c r="G21" s="16">
        <f t="shared" si="4"/>
        <v>0.010807537126918065</v>
      </c>
      <c r="H21" s="16">
        <f t="shared" si="5"/>
        <v>0.07434270172257484</v>
      </c>
      <c r="I21" s="16">
        <f t="shared" si="6"/>
        <v>-0.004201680672268893</v>
      </c>
      <c r="J21" s="16">
        <f t="shared" si="7"/>
        <v>1.0753064798598948</v>
      </c>
    </row>
    <row r="22" spans="1:10" ht="18.75">
      <c r="A22" s="14" t="s">
        <v>31</v>
      </c>
      <c r="B22" s="15">
        <v>40244</v>
      </c>
      <c r="C22" s="19">
        <v>70263</v>
      </c>
      <c r="D22" s="15">
        <v>65402</v>
      </c>
      <c r="E22" s="15">
        <f>'[1]СевАм-индексы'!Q69</f>
        <v>66121.04000000001</v>
      </c>
      <c r="F22" s="15">
        <f>'[1]СевАм-индексы'!S69</f>
        <v>66503</v>
      </c>
      <c r="G22" s="16">
        <f t="shared" si="4"/>
        <v>0.005776678648732547</v>
      </c>
      <c r="H22" s="16">
        <f t="shared" si="5"/>
        <v>0.01683434757346869</v>
      </c>
      <c r="I22" s="16">
        <f t="shared" si="6"/>
        <v>-0.05351322886867915</v>
      </c>
      <c r="J22" s="16">
        <f t="shared" si="7"/>
        <v>0.652494781830832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73.11</v>
      </c>
      <c r="E24" s="21">
        <f>'[1]сырье'!J2</f>
        <v>77.59</v>
      </c>
      <c r="F24" s="21" t="str">
        <f>'[1]сырье'!G2</f>
        <v>78,300</v>
      </c>
      <c r="G24" s="16">
        <f aca="true" t="shared" si="8" ref="G24:G33">IF(ISERROR(F24/E24-1),"н/д",F24/E24-1)</f>
        <v>0.009150663745328025</v>
      </c>
      <c r="H24" s="16">
        <f aca="true" t="shared" si="9" ref="H24:H33">IF(ISERROR(F24/D24-1),"н/д",F24/D24-1)</f>
        <v>0.07098892080426755</v>
      </c>
      <c r="I24" s="16">
        <f aca="true" t="shared" si="10" ref="I24:I33">IF(ISERROR(F24/C24-1),"н/д",F24/C24-1)</f>
        <v>-0.046633386095214835</v>
      </c>
      <c r="J24" s="16">
        <f aca="true" t="shared" si="11" ref="J24:J33">IF(ISERROR(F24/B24-1),"н/д",F24/B24-1)</f>
        <v>0.666311981272611</v>
      </c>
    </row>
    <row r="25" spans="1:10" ht="18.75">
      <c r="A25" s="14" t="s">
        <v>34</v>
      </c>
      <c r="B25" s="21">
        <v>46.34</v>
      </c>
      <c r="C25" s="22">
        <v>83.57</v>
      </c>
      <c r="D25" s="21">
        <v>74.43</v>
      </c>
      <c r="E25" s="21">
        <f>'[1]сырье'!J7</f>
        <v>79.66000000000001</v>
      </c>
      <c r="F25" s="21" t="str">
        <f>'[1]сырье'!G7</f>
        <v>80,400</v>
      </c>
      <c r="G25" s="16">
        <f t="shared" si="8"/>
        <v>0.009289480291237773</v>
      </c>
      <c r="H25" s="16">
        <f t="shared" si="9"/>
        <v>0.0802095929060862</v>
      </c>
      <c r="I25" s="16">
        <f t="shared" si="10"/>
        <v>-0.037932272346535734</v>
      </c>
      <c r="J25" s="16">
        <f t="shared" si="11"/>
        <v>0.7350021579628829</v>
      </c>
    </row>
    <row r="26" spans="1:10" ht="18.75">
      <c r="A26" s="14" t="s">
        <v>35</v>
      </c>
      <c r="B26" s="21">
        <v>877</v>
      </c>
      <c r="C26" s="21">
        <v>1154.6</v>
      </c>
      <c r="D26" s="21">
        <v>1105</v>
      </c>
      <c r="E26" s="21">
        <f>'[1]сырье'!J32</f>
        <v>1118.9</v>
      </c>
      <c r="F26" s="21" t="str">
        <f>'[1]сырье'!G32</f>
        <v>1121,200</v>
      </c>
      <c r="G26" s="16">
        <f t="shared" si="8"/>
        <v>0.002055590311913491</v>
      </c>
      <c r="H26" s="16">
        <f t="shared" si="9"/>
        <v>0.014660633484163021</v>
      </c>
      <c r="I26" s="16">
        <f t="shared" si="10"/>
        <v>-0.028927767192100995</v>
      </c>
      <c r="J26" s="16">
        <f t="shared" si="11"/>
        <v>0.27844925883694427</v>
      </c>
    </row>
    <row r="27" spans="1:10" ht="18.75">
      <c r="A27" s="14" t="s">
        <v>36</v>
      </c>
      <c r="B27" s="21">
        <v>3070</v>
      </c>
      <c r="C27" s="22">
        <v>7672.08</v>
      </c>
      <c r="D27" s="21">
        <v>6797.95</v>
      </c>
      <c r="E27" s="21">
        <f>'[1]инд-обновл'!I16</f>
        <v>7239.97</v>
      </c>
      <c r="F27" s="21">
        <f>'[1]инд-обновл'!B16</f>
        <v>7443.9</v>
      </c>
      <c r="G27" s="16">
        <f t="shared" si="8"/>
        <v>0.028167243786921592</v>
      </c>
      <c r="H27" s="16">
        <f t="shared" si="9"/>
        <v>0.09502129318397445</v>
      </c>
      <c r="I27" s="16">
        <f t="shared" si="10"/>
        <v>-0.02974160853380048</v>
      </c>
      <c r="J27" s="16">
        <f t="shared" si="11"/>
        <v>1.4247231270358305</v>
      </c>
    </row>
    <row r="28" spans="1:10" ht="18.75">
      <c r="A28" s="14" t="s">
        <v>37</v>
      </c>
      <c r="B28" s="21">
        <v>12710</v>
      </c>
      <c r="C28" s="22">
        <v>18346</v>
      </c>
      <c r="D28" s="21">
        <v>18000</v>
      </c>
      <c r="E28" s="21">
        <f>'[1]инд-обновл'!I17</f>
        <v>21175</v>
      </c>
      <c r="F28" s="21">
        <f>'[1]инд-обновл'!B17</f>
        <v>21650</v>
      </c>
      <c r="G28" s="16">
        <f t="shared" si="8"/>
        <v>0.022432113341204207</v>
      </c>
      <c r="H28" s="16">
        <f t="shared" si="9"/>
        <v>0.20277777777777772</v>
      </c>
      <c r="I28" s="16">
        <f t="shared" si="10"/>
        <v>0.18009375340673706</v>
      </c>
      <c r="J28" s="16">
        <f t="shared" si="11"/>
        <v>0.7033831628638867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2085</v>
      </c>
      <c r="E29" s="21">
        <f>'[1]инд-обновл'!I14</f>
        <v>2134</v>
      </c>
      <c r="F29" s="21">
        <f>'[1]инд-обновл'!B14</f>
        <v>2138.5</v>
      </c>
      <c r="G29" s="16">
        <f t="shared" si="8"/>
        <v>0.0021087160262418525</v>
      </c>
      <c r="H29" s="16">
        <f t="shared" si="9"/>
        <v>0.025659472422062457</v>
      </c>
      <c r="I29" s="16">
        <f t="shared" si="10"/>
        <v>-0.09009679821295602</v>
      </c>
      <c r="J29" s="16">
        <f t="shared" si="11"/>
        <v>0.4304347826086956</v>
      </c>
    </row>
    <row r="30" spans="1:10" ht="18.75">
      <c r="A30" s="14" t="s">
        <v>39</v>
      </c>
      <c r="B30" s="21">
        <v>47.81</v>
      </c>
      <c r="C30" s="22">
        <v>73.15</v>
      </c>
      <c r="D30" s="21">
        <v>68.22</v>
      </c>
      <c r="E30" s="21">
        <f>'[1]сырье'!J15</f>
        <v>82.46</v>
      </c>
      <c r="F30" s="21" t="str">
        <f>'[1]сырье'!G15</f>
        <v>83,190</v>
      </c>
      <c r="G30" s="16">
        <f t="shared" si="8"/>
        <v>0.008852777104050524</v>
      </c>
      <c r="H30" s="16">
        <f t="shared" si="9"/>
        <v>0.21943711521547926</v>
      </c>
      <c r="I30" s="16">
        <f t="shared" si="10"/>
        <v>0.13725222146274763</v>
      </c>
      <c r="J30" s="16">
        <f t="shared" si="11"/>
        <v>0.7400125496757999</v>
      </c>
    </row>
    <row r="31" spans="1:10" ht="18.75">
      <c r="A31" s="14" t="s">
        <v>40</v>
      </c>
      <c r="B31" s="21">
        <v>11.3</v>
      </c>
      <c r="C31" s="22">
        <v>27.53</v>
      </c>
      <c r="D31" s="21">
        <v>29.28</v>
      </c>
      <c r="E31" s="21">
        <f>'[1]сырье'!J23</f>
        <v>23.599999999999998</v>
      </c>
      <c r="F31" s="21" t="str">
        <f>'[1]сырье'!G23</f>
        <v>23,900</v>
      </c>
      <c r="G31" s="16">
        <f t="shared" si="8"/>
        <v>0.012711864406779627</v>
      </c>
      <c r="H31" s="16">
        <f t="shared" si="9"/>
        <v>-0.18374316939890722</v>
      </c>
      <c r="I31" s="16">
        <f t="shared" si="10"/>
        <v>-0.13185615691972408</v>
      </c>
      <c r="J31" s="16">
        <f t="shared" si="11"/>
        <v>1.1150442477876106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359</v>
      </c>
      <c r="E32" s="21">
        <f>'[1]сырье'!J14</f>
        <v>389</v>
      </c>
      <c r="F32" s="21" t="str">
        <f>'[1]сырье'!G14</f>
        <v>391,500</v>
      </c>
      <c r="G32" s="16">
        <f t="shared" si="8"/>
        <v>0.006426735218509005</v>
      </c>
      <c r="H32" s="16">
        <f t="shared" si="9"/>
        <v>0.09052924791086348</v>
      </c>
      <c r="I32" s="16">
        <f t="shared" si="10"/>
        <v>-0.07610619469026547</v>
      </c>
      <c r="J32" s="16">
        <f t="shared" si="11"/>
        <v>-0.002547770700636942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5339.92</v>
      </c>
      <c r="E33" s="21">
        <f>'[1]сырье'!M12</f>
        <v>5753.761479</v>
      </c>
      <c r="F33" s="21">
        <f>'[1]сырье'!L12</f>
        <v>5767.612614</v>
      </c>
      <c r="G33" s="16">
        <f t="shared" si="8"/>
        <v>0.002407318247472201</v>
      </c>
      <c r="H33" s="16">
        <f t="shared" si="9"/>
        <v>0.08009344971460242</v>
      </c>
      <c r="I33" s="16">
        <f t="shared" si="10"/>
        <v>-0.09677545125110021</v>
      </c>
      <c r="J33" s="16">
        <f t="shared" si="11"/>
        <v>-0.1109104817252703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40210</v>
      </c>
      <c r="E35" s="9">
        <f>IF(J35=2,F35-3,F35-1)</f>
        <v>40235</v>
      </c>
      <c r="F35" s="24">
        <f ca="1">TODAY()</f>
        <v>40238</v>
      </c>
      <c r="G35" s="25"/>
      <c r="H35" s="25"/>
      <c r="I35" s="25"/>
      <c r="J35" s="11">
        <f>WEEKDAY(F35)</f>
        <v>2</v>
      </c>
    </row>
    <row r="36" spans="1:10" ht="18.75">
      <c r="A36" s="14" t="s">
        <v>44</v>
      </c>
      <c r="B36" s="26">
        <v>13</v>
      </c>
      <c r="C36" s="21">
        <v>8.75</v>
      </c>
      <c r="D36" s="21">
        <v>8.75</v>
      </c>
      <c r="E36" s="21">
        <v>8.5</v>
      </c>
      <c r="F36" s="21">
        <v>8.5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524.1</v>
      </c>
      <c r="E37" s="26">
        <f>'[1]остатки средств на кс'!F5</f>
        <v>611.5</v>
      </c>
      <c r="F37" s="26">
        <f>'[1]остатки средств на кс'!F4</f>
        <v>555.1</v>
      </c>
      <c r="G37" s="16">
        <f aca="true" t="shared" si="12" ref="G37:G43">IF(ISERROR(F37/E37-1),"н/д",F37/E37-1)</f>
        <v>-0.09223221586263286</v>
      </c>
      <c r="H37" s="16">
        <f aca="true" t="shared" si="13" ref="H37:H43">IF(ISERROR(F37/D37-1),"н/д",F37/D37-1)</f>
        <v>0.05914901736309863</v>
      </c>
      <c r="I37" s="16">
        <f aca="true" t="shared" si="14" ref="I37:I43">IF(ISERROR(F37/C37-1),"н/д",F37/C37-1)</f>
        <v>-0.38315368374263803</v>
      </c>
      <c r="J37" s="16">
        <f aca="true" t="shared" si="15" ref="J37:J43">IF(ISERROR(F37/B37-1),"н/д",F37/B37-1)</f>
        <v>-0.459809264305177</v>
      </c>
    </row>
    <row r="38" spans="1:10" ht="37.5">
      <c r="A38" s="14" t="s">
        <v>46</v>
      </c>
      <c r="B38" s="26">
        <v>802.7</v>
      </c>
      <c r="C38" s="26">
        <v>665.4</v>
      </c>
      <c r="D38" s="26">
        <v>351.9</v>
      </c>
      <c r="E38" s="26">
        <f>'[1]остатки средств на кс'!G5</f>
        <v>437.9</v>
      </c>
      <c r="F38" s="26">
        <f>'[1]остатки средств на кс'!G4</f>
        <v>393</v>
      </c>
      <c r="G38" s="16">
        <f t="shared" si="12"/>
        <v>-0.1025348253025804</v>
      </c>
      <c r="H38" s="16">
        <f t="shared" si="13"/>
        <v>0.11679454390451838</v>
      </c>
      <c r="I38" s="16">
        <f t="shared" si="14"/>
        <v>-0.40937781785392247</v>
      </c>
      <c r="J38" s="16">
        <f t="shared" si="15"/>
        <v>-0.5104023919272456</v>
      </c>
    </row>
    <row r="39" spans="1:10" ht="18.75">
      <c r="A39" s="14" t="s">
        <v>47</v>
      </c>
      <c r="B39" s="26">
        <v>15.7</v>
      </c>
      <c r="C39" s="26">
        <v>8.12</v>
      </c>
      <c r="D39" s="26">
        <v>5.8</v>
      </c>
      <c r="E39" s="21">
        <f>'[1]ратес-сбр'!C8</f>
        <v>5.52</v>
      </c>
      <c r="F39" s="21">
        <f>'[1]ратес-сбр'!D8</f>
        <v>5.47</v>
      </c>
      <c r="G39" s="16">
        <f t="shared" si="12"/>
        <v>-0.009057971014492683</v>
      </c>
      <c r="H39" s="16">
        <f t="shared" si="13"/>
        <v>-0.05689655172413799</v>
      </c>
      <c r="I39" s="16">
        <f t="shared" si="14"/>
        <v>-0.3263546798029556</v>
      </c>
      <c r="J39" s="16">
        <f t="shared" si="15"/>
        <v>-0.6515923566878981</v>
      </c>
    </row>
    <row r="40" spans="1:10" ht="18.75">
      <c r="A40" s="14" t="s">
        <v>48</v>
      </c>
      <c r="B40" s="26">
        <v>21.6</v>
      </c>
      <c r="C40" s="26">
        <v>11.04</v>
      </c>
      <c r="D40" s="26">
        <v>8.8</v>
      </c>
      <c r="E40" s="21">
        <f>'[1]ратес-сбр'!E8</f>
        <v>6.86</v>
      </c>
      <c r="F40" s="21">
        <f>'[1]ратес-сбр'!F8</f>
        <v>6.73</v>
      </c>
      <c r="G40" s="16">
        <f t="shared" si="12"/>
        <v>-0.01895043731778423</v>
      </c>
      <c r="H40" s="16">
        <f t="shared" si="13"/>
        <v>-0.23522727272727273</v>
      </c>
      <c r="I40" s="16">
        <f t="shared" si="14"/>
        <v>-0.3903985507246376</v>
      </c>
      <c r="J40" s="16">
        <f t="shared" si="15"/>
        <v>-0.688425925925926</v>
      </c>
    </row>
    <row r="41" spans="1:10" ht="18.75">
      <c r="A41" s="14" t="s">
        <v>49</v>
      </c>
      <c r="B41" s="30">
        <v>1.4</v>
      </c>
      <c r="C41" s="30">
        <v>0.25</v>
      </c>
      <c r="D41" s="30">
        <v>0.249</v>
      </c>
      <c r="E41" s="30">
        <v>0.252</v>
      </c>
      <c r="F41" s="30">
        <v>0.252</v>
      </c>
      <c r="G41" s="16">
        <f t="shared" si="12"/>
        <v>0</v>
      </c>
      <c r="H41" s="16">
        <f t="shared" si="13"/>
        <v>0.012048192771084265</v>
      </c>
      <c r="I41" s="16">
        <f t="shared" si="14"/>
        <v>0.008000000000000007</v>
      </c>
      <c r="J41" s="16">
        <f t="shared" si="15"/>
        <v>-0.82</v>
      </c>
    </row>
    <row r="42" spans="1:10" ht="18.75">
      <c r="A42" s="14" t="s">
        <v>50</v>
      </c>
      <c r="B42" s="26">
        <v>29.4</v>
      </c>
      <c r="C42" s="26">
        <v>30.2</v>
      </c>
      <c r="D42" s="26">
        <v>30.4</v>
      </c>
      <c r="E42" s="26">
        <f>'[1]курсы валют'!AC18</f>
        <v>30.03881683868444</v>
      </c>
      <c r="F42" s="26" t="str">
        <f>'[1]курсы валют'!AA18</f>
        <v>29,9484</v>
      </c>
      <c r="G42" s="16">
        <f t="shared" si="12"/>
        <v>-0.003009999999999957</v>
      </c>
      <c r="H42" s="16">
        <f t="shared" si="13"/>
        <v>-0.01485526315789476</v>
      </c>
      <c r="I42" s="16">
        <f t="shared" si="14"/>
        <v>-0.00833112582781459</v>
      </c>
      <c r="J42" s="16">
        <f t="shared" si="15"/>
        <v>0.01865306122448973</v>
      </c>
    </row>
    <row r="43" spans="1:10" ht="18.75">
      <c r="A43" s="14" t="s">
        <v>51</v>
      </c>
      <c r="B43" s="26">
        <v>41.4</v>
      </c>
      <c r="C43" s="26">
        <v>43.5</v>
      </c>
      <c r="D43" s="26">
        <v>42.5</v>
      </c>
      <c r="E43" s="26">
        <f>'[1]курсы валют'!AC21</f>
        <v>40.75660720349987</v>
      </c>
      <c r="F43" s="26">
        <f>'[1]курсы валют'!AA21</f>
        <v>40.8047</v>
      </c>
      <c r="G43" s="16">
        <f t="shared" si="12"/>
        <v>0.0011799999999999589</v>
      </c>
      <c r="H43" s="16">
        <f t="shared" si="13"/>
        <v>-0.03988941176470595</v>
      </c>
      <c r="I43" s="16">
        <f t="shared" si="14"/>
        <v>-0.061960919540229975</v>
      </c>
      <c r="J43" s="16">
        <f t="shared" si="15"/>
        <v>-0.014379227053140098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40214</v>
      </c>
      <c r="E44" s="32">
        <f>'[1]ЗВР-cbr'!D4</f>
        <v>40221</v>
      </c>
      <c r="F44" s="32">
        <f>'[1]ЗВР-cbr'!D3</f>
        <v>40228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433.2</v>
      </c>
      <c r="E45" s="26">
        <f>'[1]ЗВР-cbr'!L4</f>
        <v>431.5</v>
      </c>
      <c r="F45" s="26">
        <f>'[1]ЗВР-cbr'!L3</f>
        <v>432.4</v>
      </c>
      <c r="G45" s="16">
        <f>IF(ISERROR(F45/E45-1),"н/д",F45/E45-1)</f>
        <v>0.002085747392815751</v>
      </c>
      <c r="H45" s="16">
        <f>IF(ISERROR(F45/D45-1),"н/д",F45/D45-1)</f>
        <v>-0.001846722068328699</v>
      </c>
      <c r="I45" s="16">
        <f>IF(ISERROR(F45/C45-1),"н/д",F45/C45-1)</f>
        <v>-0.01210875028558378</v>
      </c>
      <c r="J45" s="16">
        <f>IF(ISERROR(F45/B45-1),"н/д",F45/B45-1)</f>
        <v>0.015023474178403662</v>
      </c>
    </row>
    <row r="46" spans="1:10" ht="18.75">
      <c r="A46" s="35"/>
      <c r="B46" s="32">
        <v>39814</v>
      </c>
      <c r="C46" s="32">
        <v>40179</v>
      </c>
      <c r="D46" s="32">
        <v>40210</v>
      </c>
      <c r="E46" s="32">
        <v>40224</v>
      </c>
      <c r="F46" s="32">
        <v>40233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1.7</v>
      </c>
      <c r="E47" s="36">
        <v>2.1</v>
      </c>
      <c r="F47" s="36">
        <v>2.4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40118</v>
      </c>
      <c r="D48" s="32">
        <v>40148</v>
      </c>
      <c r="E48" s="32">
        <v>40179</v>
      </c>
      <c r="F48" s="32">
        <v>40210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13874.7</v>
      </c>
      <c r="D49" s="26">
        <v>14224.1</v>
      </c>
      <c r="E49" s="26">
        <v>15697.7</v>
      </c>
      <c r="F49" s="26">
        <v>15331</v>
      </c>
      <c r="G49" s="16">
        <f>IF(ISERROR(F49/E49-1),"н/д",F49/E49-1)</f>
        <v>-0.02336011007982064</v>
      </c>
      <c r="H49" s="16"/>
      <c r="I49" s="16">
        <f>IF(ISERROR(F49/C49-1),"н/д",F49/C49-1)</f>
        <v>0.10496082798186612</v>
      </c>
      <c r="J49" s="16">
        <f>IF(ISERROR(F49/B49-1),"н/д",F49/B49-1)</f>
        <v>0.1362019387543354</v>
      </c>
    </row>
    <row r="50" spans="1:10" ht="75">
      <c r="A50" s="14" t="s">
        <v>57</v>
      </c>
      <c r="B50" s="26">
        <v>102.1</v>
      </c>
      <c r="C50" s="26">
        <v>101.5</v>
      </c>
      <c r="D50" s="26">
        <v>102.7</v>
      </c>
      <c r="E50" s="26">
        <v>89.2</v>
      </c>
      <c r="F50" s="26">
        <v>107.8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9"/>
      <c r="E51" s="39"/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/>
      <c r="E52" s="26"/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487.4</v>
      </c>
      <c r="D53" s="26"/>
      <c r="E53" s="26"/>
      <c r="F53" s="26"/>
      <c r="G53" s="16"/>
      <c r="H53" s="16"/>
      <c r="I53" s="40">
        <f>IF(ISERROR(F53/C53-1),"н/д",F53/C53-1)</f>
        <v>-1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40">
        <f>IF(ISERROR(F54/C54-1),"н/д",F54/C54-1)</f>
        <v>-1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40148</v>
      </c>
      <c r="E56" s="42">
        <v>40179</v>
      </c>
      <c r="F56" s="42">
        <v>40210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15">
        <v>657.8</v>
      </c>
      <c r="E57" s="15">
        <v>889.5</v>
      </c>
      <c r="F57" s="15">
        <v>737.56</v>
      </c>
      <c r="G57" s="16">
        <f>IF(ISERROR(F57/E57-1),"н/д",F57/E57-1)</f>
        <v>-0.17081506464305796</v>
      </c>
      <c r="H57" s="16">
        <f>IF(ISERROR(F57/D57-1),"н/д",F57/D57-1)</f>
        <v>0.12125266038309523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671.44</v>
      </c>
      <c r="G58" s="16">
        <f>IF(ISERROR(F58/E58-1),"н/д",F58/E58-1)</f>
        <v>-0.5402040676573306</v>
      </c>
      <c r="H58" s="16">
        <f>IF(ISERROR(F58/D58-1),"н/д",F58/D58-1)</f>
        <v>-0.2597949509425642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66.11999999999989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40087</v>
      </c>
      <c r="E60" s="41">
        <v>40118</v>
      </c>
      <c r="F60" s="41">
        <v>40148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30.4</v>
      </c>
      <c r="E61" s="47">
        <v>31.1</v>
      </c>
      <c r="F61" s="47">
        <v>34.4</v>
      </c>
      <c r="G61" s="16">
        <f>IF(ISERROR(F61/E61-1),"н/д",F61/E61-1)</f>
        <v>0.10610932475884227</v>
      </c>
      <c r="H61" s="16">
        <f>IF(ISERROR(F61/D61-1),"н/д",F61/D61-1)</f>
        <v>0.13157894736842102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19.2</v>
      </c>
      <c r="E62" s="47">
        <v>19.4</v>
      </c>
      <c r="F62" s="47">
        <v>21.6</v>
      </c>
      <c r="G62" s="16">
        <f>IF(ISERROR(F62/E62-1),"н/д",F62/E62-1)</f>
        <v>0.11340206185567037</v>
      </c>
      <c r="H62" s="16">
        <f>IF(ISERROR(F62/D62-1),"н/д",F62/D62-1)</f>
        <v>0.12500000000000022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11.2</v>
      </c>
      <c r="E63" s="47">
        <f>E61-E62</f>
        <v>11.700000000000003</v>
      </c>
      <c r="F63" s="47">
        <f>F61-F62</f>
        <v>12.799999999999997</v>
      </c>
      <c r="G63" s="16">
        <f>IF(ISERROR(F63/E63-1),"н/д",F63/E63-1)</f>
        <v>0.09401709401709346</v>
      </c>
      <c r="H63" s="16">
        <f>IF(ISERROR(F63/D63-1),"н/д",F63/D63-1)</f>
        <v>0.14285714285714257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2010-03-01T10:10:42Z</cp:lastPrinted>
  <dcterms:created xsi:type="dcterms:W3CDTF">2010-03-01T10:10:06Z</dcterms:created>
  <dcterms:modified xsi:type="dcterms:W3CDTF">2010-03-01T10:11:20Z</dcterms:modified>
  <cp:category/>
  <cp:version/>
  <cp:contentType/>
  <cp:contentStatus/>
</cp:coreProperties>
</file>