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76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<sst xmlns="http://schemas.openxmlformats.org/spreadsheetml/2006/main" count="81" uniqueCount="74">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</sst>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4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10774</v>
          </cell>
          <cell r="S10">
            <v>10824.72</v>
          </cell>
        </row>
        <row r="38">
          <cell r="L38">
            <v>1182</v>
          </cell>
          <cell r="S38">
            <v>1186.54</v>
          </cell>
        </row>
        <row r="46">
          <cell r="L46">
            <v>7812</v>
          </cell>
          <cell r="S46">
            <v>7835.98</v>
          </cell>
        </row>
        <row r="74">
          <cell r="L74">
            <v>2721</v>
          </cell>
          <cell r="S74">
            <v>2702.4</v>
          </cell>
        </row>
        <row r="78">
          <cell r="L78">
            <v>17458</v>
          </cell>
          <cell r="S78">
            <v>17410.57</v>
          </cell>
        </row>
        <row r="93">
          <cell r="L93">
            <v>507</v>
          </cell>
          <cell r="S93">
            <v>511.58</v>
          </cell>
        </row>
      </sheetData>
      <sheetData sheetId="1">
        <row r="27">
          <cell r="Q27">
            <v>5644.54</v>
          </cell>
          <cell r="S27">
            <v>5694</v>
          </cell>
        </row>
        <row r="36">
          <cell r="Q36">
            <v>5987.5</v>
          </cell>
          <cell r="S36">
            <v>6020</v>
          </cell>
        </row>
        <row r="47">
          <cell r="Q47">
            <v>3928</v>
          </cell>
          <cell r="S47">
            <v>3956</v>
          </cell>
        </row>
      </sheetData>
      <sheetData sheetId="2">
        <row r="2">
          <cell r="Q2">
            <v>10741.98</v>
          </cell>
          <cell r="S2">
            <v>10786</v>
          </cell>
        </row>
        <row r="8">
          <cell r="Q8">
            <v>1159.8999999999999</v>
          </cell>
          <cell r="S8">
            <v>1166</v>
          </cell>
        </row>
        <row r="18">
          <cell r="Q18">
            <v>2374.4100000000003</v>
          </cell>
          <cell r="S18">
            <v>2395</v>
          </cell>
        </row>
        <row r="69">
          <cell r="Q69">
            <v>68828.98</v>
          </cell>
          <cell r="S69">
            <v>69042</v>
          </cell>
        </row>
      </sheetData>
      <sheetData sheetId="3">
        <row r="8">
          <cell r="B8">
            <v>1537.13</v>
          </cell>
          <cell r="I8">
            <v>1525.59</v>
          </cell>
        </row>
        <row r="11">
          <cell r="B11">
            <v>1419.55</v>
          </cell>
          <cell r="I11">
            <v>1417.55</v>
          </cell>
        </row>
        <row r="14">
          <cell r="B14">
            <v>2253</v>
          </cell>
          <cell r="I14">
            <v>2255</v>
          </cell>
        </row>
        <row r="16">
          <cell r="B16">
            <v>7459.33</v>
          </cell>
          <cell r="I16">
            <v>7452.72</v>
          </cell>
        </row>
        <row r="17">
          <cell r="B17">
            <v>22425</v>
          </cell>
          <cell r="I17">
            <v>22275</v>
          </cell>
        </row>
      </sheetData>
      <sheetData sheetId="4">
        <row r="18">
          <cell r="AC18">
            <v>29.3389</v>
          </cell>
          <cell r="AE18">
            <v>29.256396960571188</v>
          </cell>
        </row>
        <row r="21">
          <cell r="AC21">
            <v>39.6339</v>
          </cell>
          <cell r="AE21">
            <v>39.835867849999495</v>
          </cell>
        </row>
      </sheetData>
      <sheetData sheetId="5">
        <row r="3">
          <cell r="D3">
            <v>40249</v>
          </cell>
          <cell r="L3">
            <v>441.3</v>
          </cell>
        </row>
        <row r="4">
          <cell r="D4">
            <v>40242</v>
          </cell>
          <cell r="L4">
            <v>437.1</v>
          </cell>
        </row>
        <row r="5">
          <cell r="D5">
            <v>40235</v>
          </cell>
          <cell r="L5">
            <v>434.2</v>
          </cell>
        </row>
      </sheetData>
      <sheetData sheetId="6">
        <row r="3">
          <cell r="H3">
            <v>40177</v>
          </cell>
          <cell r="I3">
            <v>40210</v>
          </cell>
        </row>
        <row r="4">
          <cell r="I4">
            <v>15331</v>
          </cell>
        </row>
      </sheetData>
      <sheetData sheetId="8">
        <row r="8">
          <cell r="C8">
            <v>4.51</v>
          </cell>
          <cell r="D8">
            <v>4.3</v>
          </cell>
          <cell r="E8">
            <v>5.82</v>
          </cell>
          <cell r="F8">
            <v>5.64</v>
          </cell>
        </row>
      </sheetData>
      <sheetData sheetId="10">
        <row r="4">
          <cell r="F4" t="str">
            <v>516,8</v>
          </cell>
          <cell r="G4" t="str">
            <v>377,1</v>
          </cell>
        </row>
        <row r="5">
          <cell r="F5" t="str">
            <v>609,4</v>
          </cell>
          <cell r="G5" t="str">
            <v>456,9</v>
          </cell>
        </row>
      </sheetData>
      <sheetData sheetId="11">
        <row r="2">
          <cell r="G2" t="str">
            <v>80,650</v>
          </cell>
          <cell r="J2">
            <v>80.54</v>
          </cell>
        </row>
        <row r="7">
          <cell r="G7" t="str">
            <v>81,680</v>
          </cell>
          <cell r="J7">
            <v>81.60000000000001</v>
          </cell>
        </row>
        <row r="12">
          <cell r="L12">
            <v>5292.0040874999995</v>
          </cell>
          <cell r="M12">
            <v>5281.1486945</v>
          </cell>
        </row>
        <row r="14">
          <cell r="G14" t="str">
            <v>371,250</v>
          </cell>
          <cell r="J14">
            <v>370.75</v>
          </cell>
        </row>
        <row r="15">
          <cell r="G15" t="str">
            <v>82,450</v>
          </cell>
          <cell r="J15">
            <v>82.49000000000001</v>
          </cell>
        </row>
        <row r="23">
          <cell r="G23" t="str">
            <v>17,500</v>
          </cell>
          <cell r="J23">
            <v>17.84</v>
          </cell>
        </row>
        <row r="32">
          <cell r="G32" t="str">
            <v>1103,300</v>
          </cell>
          <cell r="J32">
            <v>1099.5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0">
      <selection activeCell="A8" sqref="A8:F8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40260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3</v>
      </c>
    </row>
    <row r="4" spans="1:10" ht="18.75">
      <c r="A4" s="5" t="s">
        <v>13</v>
      </c>
      <c r="B4" s="9">
        <v>39814</v>
      </c>
      <c r="C4" s="9">
        <v>40179</v>
      </c>
      <c r="D4" s="9">
        <v>40238</v>
      </c>
      <c r="E4" s="9">
        <f>IF(J3=2,F4-3,F4-1)</f>
        <v>40259</v>
      </c>
      <c r="F4" s="9">
        <f ca="1">TODAY()</f>
        <v>40260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1432</v>
      </c>
      <c r="E6" s="15">
        <f>'[1]инд-обновл'!I8</f>
        <v>1525.59</v>
      </c>
      <c r="F6" s="15">
        <f>'[1]инд-обновл'!B8</f>
        <v>1537.13</v>
      </c>
      <c r="G6" s="16">
        <f>IF(ISERROR(F6/E6-1),"н/д",F6/E6-1)</f>
        <v>0.0075642866038714285</v>
      </c>
      <c r="H6" s="16">
        <f>IF(ISERROR(F6/D6-1),"н/д",F6/D6-1)</f>
        <v>0.07341480446927373</v>
      </c>
      <c r="I6" s="16">
        <f>IF(ISERROR(F6/C6-1),"н/д",F6/C6-1)</f>
        <v>0.06397868069495405</v>
      </c>
      <c r="J6" s="16">
        <f>IF(ISERROR(F6/B6-1),"н/д",F6/B6-1)</f>
        <v>1.4244952681388012</v>
      </c>
    </row>
    <row r="7" spans="1:10" ht="18.75">
      <c r="A7" s="14" t="s">
        <v>16</v>
      </c>
      <c r="B7" s="15">
        <v>640</v>
      </c>
      <c r="C7" s="15">
        <v>1370</v>
      </c>
      <c r="D7" s="15">
        <v>1354</v>
      </c>
      <c r="E7" s="15">
        <f>'[1]инд-обновл'!I11</f>
        <v>1417.55</v>
      </c>
      <c r="F7" s="15">
        <f>'[1]инд-обновл'!B11</f>
        <v>1419.55</v>
      </c>
      <c r="G7" s="16">
        <f>IF(ISERROR(F7/E7-1),"н/д",F7/E7-1)</f>
        <v>0.0014108849776022225</v>
      </c>
      <c r="H7" s="16">
        <f>IF(ISERROR(F7/D7-1),"н/д",F7/D7-1)</f>
        <v>0.04841211225997033</v>
      </c>
      <c r="I7" s="16">
        <f>IF(ISERROR(F7/C7-1),"н/д",F7/C7-1)</f>
        <v>0.03616788321167874</v>
      </c>
      <c r="J7" s="16">
        <f>IF(ISERROR(F7/B7-1),"н/д",F7/B7-1)</f>
        <v>1.2180468749999998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10325</v>
      </c>
      <c r="E9" s="19">
        <f>'[1]СевАм-индексы'!Q2</f>
        <v>10741.98</v>
      </c>
      <c r="F9" s="15">
        <f>'[1]СевАм-индексы'!S2</f>
        <v>10786</v>
      </c>
      <c r="G9" s="16">
        <f aca="true" t="shared" si="0" ref="G9:G15">IF(ISERROR(F9/E9-1),"н/д",F9/E9-1)</f>
        <v>0.004097940975499981</v>
      </c>
      <c r="H9" s="16">
        <f aca="true" t="shared" si="1" ref="H9:H15">IF(ISERROR(F9/D9-1),"н/д",F9/D9-1)</f>
        <v>0.04464891041162233</v>
      </c>
      <c r="I9" s="16">
        <f aca="true" t="shared" si="2" ref="I9:I15">IF(ISERROR(F9/C9-1),"н/д",F9/C9-1)</f>
        <v>0.015822188736108522</v>
      </c>
      <c r="J9" s="16">
        <f aca="true" t="shared" si="3" ref="J9:J15">IF(ISERROR(F9/B9-1),"н/д",F9/B9-1)</f>
        <v>0.19380188157166578</v>
      </c>
    </row>
    <row r="10" spans="1:10" ht="18.75">
      <c r="A10" s="14" t="s">
        <v>19</v>
      </c>
      <c r="B10" s="15">
        <v>1632</v>
      </c>
      <c r="C10" s="19">
        <v>2317</v>
      </c>
      <c r="D10" s="15">
        <v>2238</v>
      </c>
      <c r="E10" s="15">
        <f>'[1]СевАм-индексы'!Q18</f>
        <v>2374.4100000000003</v>
      </c>
      <c r="F10" s="15">
        <f>'[1]СевАм-индексы'!S18</f>
        <v>2395</v>
      </c>
      <c r="G10" s="16">
        <f t="shared" si="0"/>
        <v>0.008671627899141221</v>
      </c>
      <c r="H10" s="16">
        <f t="shared" si="1"/>
        <v>0.07015192135835568</v>
      </c>
      <c r="I10" s="16">
        <f t="shared" si="2"/>
        <v>0.03366422097539923</v>
      </c>
      <c r="J10" s="16">
        <f t="shared" si="3"/>
        <v>0.4675245098039216</v>
      </c>
    </row>
    <row r="11" spans="1:10" ht="18.75">
      <c r="A11" s="14" t="s">
        <v>20</v>
      </c>
      <c r="B11" s="15">
        <v>932</v>
      </c>
      <c r="C11" s="19">
        <v>1145</v>
      </c>
      <c r="D11" s="15">
        <v>1104</v>
      </c>
      <c r="E11" s="15">
        <f>'[1]СевАм-индексы'!Q8</f>
        <v>1159.8999999999999</v>
      </c>
      <c r="F11" s="15">
        <f>'[1]СевАм-индексы'!S8</f>
        <v>1166</v>
      </c>
      <c r="G11" s="16">
        <f t="shared" si="0"/>
        <v>0.005259074058108659</v>
      </c>
      <c r="H11" s="16">
        <f t="shared" si="1"/>
        <v>0.05615942028985499</v>
      </c>
      <c r="I11" s="16">
        <f t="shared" si="2"/>
        <v>0.0183406113537119</v>
      </c>
      <c r="J11" s="16">
        <f t="shared" si="3"/>
        <v>0.25107296137339064</v>
      </c>
    </row>
    <row r="12" spans="1:10" ht="18.75">
      <c r="A12" s="14" t="s">
        <v>21</v>
      </c>
      <c r="B12" s="15">
        <v>3350</v>
      </c>
      <c r="C12" s="15">
        <v>4083</v>
      </c>
      <c r="D12" s="15">
        <v>3743</v>
      </c>
      <c r="E12" s="15">
        <f>'[1]евр-индексы'!Q47</f>
        <v>3928</v>
      </c>
      <c r="F12" s="15">
        <f>'[1]евр-индексы'!S47</f>
        <v>3956</v>
      </c>
      <c r="G12" s="16">
        <f t="shared" si="0"/>
        <v>0.007128309572301372</v>
      </c>
      <c r="H12" s="16">
        <f t="shared" si="1"/>
        <v>0.056906224953246154</v>
      </c>
      <c r="I12" s="16">
        <f t="shared" si="2"/>
        <v>-0.031104579965711476</v>
      </c>
      <c r="J12" s="16">
        <f t="shared" si="3"/>
        <v>0.18089552238805973</v>
      </c>
    </row>
    <row r="13" spans="1:10" ht="18.75">
      <c r="A13" s="14" t="s">
        <v>22</v>
      </c>
      <c r="B13" s="15">
        <v>4973</v>
      </c>
      <c r="C13" s="19">
        <v>6087</v>
      </c>
      <c r="D13" s="15">
        <v>5666</v>
      </c>
      <c r="E13" s="15">
        <f>'[1]евр-индексы'!Q36</f>
        <v>5987.5</v>
      </c>
      <c r="F13" s="15">
        <f>'[1]евр-индексы'!S36</f>
        <v>6020</v>
      </c>
      <c r="G13" s="16">
        <f t="shared" si="0"/>
        <v>0.00542797494780789</v>
      </c>
      <c r="H13" s="16">
        <f t="shared" si="1"/>
        <v>0.06247793858100947</v>
      </c>
      <c r="I13" s="16">
        <f t="shared" si="2"/>
        <v>-0.011007064235255437</v>
      </c>
      <c r="J13" s="16">
        <f t="shared" si="3"/>
        <v>0.2105368992559824</v>
      </c>
    </row>
    <row r="14" spans="1:10" ht="18.75">
      <c r="A14" s="14" t="s">
        <v>23</v>
      </c>
      <c r="B14" s="15">
        <v>4562</v>
      </c>
      <c r="C14" s="19">
        <v>5585</v>
      </c>
      <c r="D14" s="15">
        <v>5381</v>
      </c>
      <c r="E14" s="15">
        <f>'[1]евр-индексы'!Q27</f>
        <v>5644.54</v>
      </c>
      <c r="F14" s="15">
        <f>'[1]евр-индексы'!S27</f>
        <v>5694</v>
      </c>
      <c r="G14" s="16">
        <f t="shared" si="0"/>
        <v>0.00876245008450649</v>
      </c>
      <c r="H14" s="16">
        <f t="shared" si="1"/>
        <v>0.058167626835160746</v>
      </c>
      <c r="I14" s="16">
        <f t="shared" si="2"/>
        <v>0.01951656222023268</v>
      </c>
      <c r="J14" s="16">
        <f t="shared" si="3"/>
        <v>0.2481367821131082</v>
      </c>
    </row>
    <row r="15" spans="1:10" ht="18.75">
      <c r="A15" s="14" t="s">
        <v>24</v>
      </c>
      <c r="B15" s="15">
        <v>9043</v>
      </c>
      <c r="C15" s="19">
        <v>10798</v>
      </c>
      <c r="D15" s="15">
        <v>10172</v>
      </c>
      <c r="E15" s="15">
        <f>'[1]азия-индексы'!S10</f>
        <v>10824.72</v>
      </c>
      <c r="F15" s="15">
        <f>'[1]азия-индексы'!L10</f>
        <v>10774</v>
      </c>
      <c r="G15" s="16">
        <f t="shared" si="0"/>
        <v>-0.004685571543651901</v>
      </c>
      <c r="H15" s="16">
        <f t="shared" si="1"/>
        <v>0.05918206842312235</v>
      </c>
      <c r="I15" s="16">
        <f t="shared" si="2"/>
        <v>-0.0022226338210780128</v>
      </c>
      <c r="J15" s="16">
        <f t="shared" si="3"/>
        <v>0.19141877695455056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7578</v>
      </c>
      <c r="E17" s="15">
        <f>'[1]азия-индексы'!S46</f>
        <v>7835.98</v>
      </c>
      <c r="F17" s="15">
        <f>'[1]азия-индексы'!L46</f>
        <v>7812</v>
      </c>
      <c r="G17" s="16">
        <f aca="true" t="shared" si="4" ref="G17:G22">IF(ISERROR(F17/E17-1),"н/д",F17/E17-1)</f>
        <v>-0.0030602426244068504</v>
      </c>
      <c r="H17" s="16">
        <f aca="true" t="shared" si="5" ref="H17:H22">IF(ISERROR(F17/D17-1),"н/д",F17/D17-1)</f>
        <v>0.030878859857482288</v>
      </c>
      <c r="I17" s="16">
        <f aca="true" t="shared" si="6" ref="I17:I22">IF(ISERROR(F17/C17-1),"н/д",F17/C17-1)</f>
        <v>-0.06150888995675152</v>
      </c>
      <c r="J17" s="16">
        <f aca="true" t="shared" si="7" ref="J17:J22">IF(ISERROR(F17/B17-1),"н/д",F17/B17-1)</f>
        <v>0.6628352490421456</v>
      </c>
    </row>
    <row r="18" spans="1:10" ht="18.75">
      <c r="A18" s="14" t="s">
        <v>27</v>
      </c>
      <c r="B18" s="15">
        <v>313</v>
      </c>
      <c r="C18" s="19">
        <v>515</v>
      </c>
      <c r="D18" s="15">
        <v>503</v>
      </c>
      <c r="E18" s="15">
        <f>'[1]азия-индексы'!S93</f>
        <v>511.58</v>
      </c>
      <c r="F18" s="15">
        <f>'[1]азия-индексы'!L93</f>
        <v>507</v>
      </c>
      <c r="G18" s="16">
        <f t="shared" si="4"/>
        <v>-0.008952656476015397</v>
      </c>
      <c r="H18" s="16">
        <f t="shared" si="5"/>
        <v>0.007952286282306265</v>
      </c>
      <c r="I18" s="16">
        <f t="shared" si="6"/>
        <v>-0.01553398058252431</v>
      </c>
      <c r="J18" s="16">
        <f t="shared" si="7"/>
        <v>0.6198083067092652</v>
      </c>
    </row>
    <row r="19" spans="1:10" ht="18.75">
      <c r="A19" s="14" t="s">
        <v>28</v>
      </c>
      <c r="B19" s="15">
        <v>9903</v>
      </c>
      <c r="C19" s="19">
        <v>17563</v>
      </c>
      <c r="D19" s="15">
        <v>16430</v>
      </c>
      <c r="E19" s="15">
        <f>'[1]азия-индексы'!S78</f>
        <v>17410.57</v>
      </c>
      <c r="F19" s="15">
        <f>'[1]азия-индексы'!L78</f>
        <v>17458</v>
      </c>
      <c r="G19" s="16">
        <f t="shared" si="4"/>
        <v>0.002724207191378669</v>
      </c>
      <c r="H19" s="16">
        <f t="shared" si="5"/>
        <v>0.06256847230675588</v>
      </c>
      <c r="I19" s="16">
        <f t="shared" si="6"/>
        <v>-0.005978477481068167</v>
      </c>
      <c r="J19" s="16">
        <f t="shared" si="7"/>
        <v>0.7629001312733514</v>
      </c>
    </row>
    <row r="20" spans="1:10" ht="18.75">
      <c r="A20" s="14" t="s">
        <v>29</v>
      </c>
      <c r="B20" s="15">
        <v>1437</v>
      </c>
      <c r="C20" s="19">
        <v>2627</v>
      </c>
      <c r="D20" s="15">
        <v>2555</v>
      </c>
      <c r="E20" s="15">
        <f>'[1]азия-индексы'!S74</f>
        <v>2702.4</v>
      </c>
      <c r="F20" s="15">
        <f>'[1]азия-индексы'!L74</f>
        <v>2721</v>
      </c>
      <c r="G20" s="16">
        <f t="shared" si="4"/>
        <v>0.006882770870337396</v>
      </c>
      <c r="H20" s="16">
        <f t="shared" si="5"/>
        <v>0.06497064579256362</v>
      </c>
      <c r="I20" s="16">
        <f t="shared" si="6"/>
        <v>0.03578226113437388</v>
      </c>
      <c r="J20" s="16">
        <f t="shared" si="7"/>
        <v>0.8935281837160751</v>
      </c>
    </row>
    <row r="21" spans="1:10" ht="18.75">
      <c r="A21" s="14" t="s">
        <v>30</v>
      </c>
      <c r="B21" s="15">
        <v>571</v>
      </c>
      <c r="C21" s="19">
        <v>1190</v>
      </c>
      <c r="D21" s="15">
        <v>1185</v>
      </c>
      <c r="E21" s="15">
        <f>'[1]азия-индексы'!S38</f>
        <v>1186.54</v>
      </c>
      <c r="F21" s="15">
        <f>'[1]азия-индексы'!L38</f>
        <v>1182</v>
      </c>
      <c r="G21" s="16">
        <f t="shared" si="4"/>
        <v>-0.003826251116692214</v>
      </c>
      <c r="H21" s="16">
        <f t="shared" si="5"/>
        <v>-0.0025316455696202667</v>
      </c>
      <c r="I21" s="16">
        <f t="shared" si="6"/>
        <v>-0.006722689075630228</v>
      </c>
      <c r="J21" s="16">
        <f t="shared" si="7"/>
        <v>1.0700525394045535</v>
      </c>
    </row>
    <row r="22" spans="1:10" ht="18.75">
      <c r="A22" s="14" t="s">
        <v>31</v>
      </c>
      <c r="B22" s="15">
        <v>40244</v>
      </c>
      <c r="C22" s="19">
        <v>70263</v>
      </c>
      <c r="D22" s="15">
        <v>66503</v>
      </c>
      <c r="E22" s="15">
        <f>'[1]СевАм-индексы'!Q69</f>
        <v>68828.98</v>
      </c>
      <c r="F22" s="15">
        <f>'[1]СевАм-индексы'!S69</f>
        <v>69042</v>
      </c>
      <c r="G22" s="16">
        <f t="shared" si="4"/>
        <v>0.0030949172862941854</v>
      </c>
      <c r="H22" s="16">
        <f t="shared" si="5"/>
        <v>0.03817872877915285</v>
      </c>
      <c r="I22" s="16">
        <f t="shared" si="6"/>
        <v>-0.017377567140600347</v>
      </c>
      <c r="J22" s="16">
        <f t="shared" si="7"/>
        <v>0.7155849319153165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78.3</v>
      </c>
      <c r="E24" s="21">
        <f>'[1]сырье'!J2</f>
        <v>80.54</v>
      </c>
      <c r="F24" s="21" t="str">
        <f>'[1]сырье'!G2</f>
        <v>80,650</v>
      </c>
      <c r="G24" s="16">
        <f aca="true" t="shared" si="8" ref="G24:G33">IF(ISERROR(F24/E24-1),"н/д",F24/E24-1)</f>
        <v>0.001365780978395792</v>
      </c>
      <c r="H24" s="16">
        <f aca="true" t="shared" si="9" ref="H24:H33">IF(ISERROR(F24/D24-1),"н/д",F24/D24-1)</f>
        <v>0.030012771392081916</v>
      </c>
      <c r="I24" s="16">
        <f aca="true" t="shared" si="10" ref="I24:I33">IF(ISERROR(F24/C24-1),"н/д",F24/C24-1)</f>
        <v>-0.018020211859247404</v>
      </c>
      <c r="J24" s="16">
        <f aca="true" t="shared" si="11" ref="J24:J33">IF(ISERROR(F24/B24-1),"н/д",F24/B24-1)</f>
        <v>0.716322621834433</v>
      </c>
    </row>
    <row r="25" spans="1:10" ht="18.75">
      <c r="A25" s="14" t="s">
        <v>34</v>
      </c>
      <c r="B25" s="21">
        <v>46.34</v>
      </c>
      <c r="C25" s="22">
        <v>83.57</v>
      </c>
      <c r="D25" s="21">
        <v>80.4</v>
      </c>
      <c r="E25" s="21">
        <f>'[1]сырье'!J7</f>
        <v>81.60000000000001</v>
      </c>
      <c r="F25" s="21" t="str">
        <f>'[1]сырье'!G7</f>
        <v>81,680</v>
      </c>
      <c r="G25" s="16">
        <f t="shared" si="8"/>
        <v>0.0009803921568627416</v>
      </c>
      <c r="H25" s="16">
        <f t="shared" si="9"/>
        <v>0.015920398009950265</v>
      </c>
      <c r="I25" s="16">
        <f t="shared" si="10"/>
        <v>-0.0226157712097641</v>
      </c>
      <c r="J25" s="16">
        <f t="shared" si="11"/>
        <v>0.7626240828657747</v>
      </c>
    </row>
    <row r="26" spans="1:10" ht="18.75">
      <c r="A26" s="14" t="s">
        <v>35</v>
      </c>
      <c r="B26" s="21">
        <v>877</v>
      </c>
      <c r="C26" s="21">
        <v>1154.6</v>
      </c>
      <c r="D26" s="21">
        <v>1121.2</v>
      </c>
      <c r="E26" s="21">
        <f>'[1]сырье'!J32</f>
        <v>1099.5</v>
      </c>
      <c r="F26" s="21" t="str">
        <f>'[1]сырье'!G32</f>
        <v>1103,300</v>
      </c>
      <c r="G26" s="16">
        <f t="shared" si="8"/>
        <v>0.003456116416552968</v>
      </c>
      <c r="H26" s="16">
        <f t="shared" si="9"/>
        <v>-0.01596503745986455</v>
      </c>
      <c r="I26" s="16">
        <f t="shared" si="10"/>
        <v>-0.04443097176511346</v>
      </c>
      <c r="J26" s="16">
        <f t="shared" si="11"/>
        <v>0.25803876852907637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7443.9</v>
      </c>
      <c r="E27" s="21">
        <f>'[1]инд-обновл'!I16</f>
        <v>7452.72</v>
      </c>
      <c r="F27" s="21">
        <f>'[1]инд-обновл'!B16</f>
        <v>7459.33</v>
      </c>
      <c r="G27" s="16">
        <f t="shared" si="8"/>
        <v>0.0008869245054154984</v>
      </c>
      <c r="H27" s="16">
        <f t="shared" si="9"/>
        <v>0.002072838162791024</v>
      </c>
      <c r="I27" s="16">
        <f t="shared" si="10"/>
        <v>-0.027730419912201154</v>
      </c>
      <c r="J27" s="16">
        <f t="shared" si="11"/>
        <v>1.4297491856677524</v>
      </c>
    </row>
    <row r="28" spans="1:10" ht="18.75">
      <c r="A28" s="14" t="s">
        <v>37</v>
      </c>
      <c r="B28" s="21">
        <v>12710</v>
      </c>
      <c r="C28" s="22">
        <v>18346</v>
      </c>
      <c r="D28" s="21">
        <v>21650</v>
      </c>
      <c r="E28" s="21">
        <f>'[1]инд-обновл'!I17</f>
        <v>22275</v>
      </c>
      <c r="F28" s="21">
        <f>'[1]инд-обновл'!B17</f>
        <v>22425</v>
      </c>
      <c r="G28" s="16">
        <f t="shared" si="8"/>
        <v>0.006734006734006703</v>
      </c>
      <c r="H28" s="16">
        <f t="shared" si="9"/>
        <v>0.035796766743648956</v>
      </c>
      <c r="I28" s="16">
        <f t="shared" si="10"/>
        <v>0.22233729423307524</v>
      </c>
      <c r="J28" s="16">
        <f t="shared" si="11"/>
        <v>0.7643587726199843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2138.5</v>
      </c>
      <c r="E29" s="21">
        <f>'[1]инд-обновл'!I14</f>
        <v>2255</v>
      </c>
      <c r="F29" s="21">
        <f>'[1]инд-обновл'!B14</f>
        <v>2253</v>
      </c>
      <c r="G29" s="16">
        <f t="shared" si="8"/>
        <v>-0.0008869179600886623</v>
      </c>
      <c r="H29" s="16">
        <f t="shared" si="9"/>
        <v>0.053542202478372714</v>
      </c>
      <c r="I29" s="16">
        <f t="shared" si="10"/>
        <v>-0.041378576747154505</v>
      </c>
      <c r="J29" s="16">
        <f t="shared" si="11"/>
        <v>0.5070234113712375</v>
      </c>
    </row>
    <row r="30" spans="1:10" ht="18.75">
      <c r="A30" s="14" t="s">
        <v>39</v>
      </c>
      <c r="B30" s="21">
        <v>47.81</v>
      </c>
      <c r="C30" s="22">
        <v>73.15</v>
      </c>
      <c r="D30" s="21">
        <v>83.19</v>
      </c>
      <c r="E30" s="21">
        <f>'[1]сырье'!J15</f>
        <v>82.49000000000001</v>
      </c>
      <c r="F30" s="21" t="str">
        <f>'[1]сырье'!G15</f>
        <v>82,450</v>
      </c>
      <c r="G30" s="16">
        <f t="shared" si="8"/>
        <v>-0.00048490726148631147</v>
      </c>
      <c r="H30" s="16">
        <f t="shared" si="9"/>
        <v>-0.008895299915855248</v>
      </c>
      <c r="I30" s="16">
        <f t="shared" si="10"/>
        <v>0.12713602187286388</v>
      </c>
      <c r="J30" s="16">
        <f t="shared" si="11"/>
        <v>0.7245346161890818</v>
      </c>
    </row>
    <row r="31" spans="1:10" ht="18.75">
      <c r="A31" s="14" t="s">
        <v>40</v>
      </c>
      <c r="B31" s="21">
        <v>11.3</v>
      </c>
      <c r="C31" s="22">
        <v>27.53</v>
      </c>
      <c r="D31" s="21">
        <v>23.9</v>
      </c>
      <c r="E31" s="21">
        <f>'[1]сырье'!J23</f>
        <v>17.84</v>
      </c>
      <c r="F31" s="21" t="str">
        <f>'[1]сырье'!G23</f>
        <v>17,500</v>
      </c>
      <c r="G31" s="16">
        <f t="shared" si="8"/>
        <v>-0.01905829596412556</v>
      </c>
      <c r="H31" s="16">
        <f t="shared" si="9"/>
        <v>-0.2677824267782426</v>
      </c>
      <c r="I31" s="16">
        <f t="shared" si="10"/>
        <v>-0.3643298220123502</v>
      </c>
      <c r="J31" s="16">
        <f t="shared" si="11"/>
        <v>0.5486725663716814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391.5</v>
      </c>
      <c r="E32" s="21">
        <f>'[1]сырье'!J14</f>
        <v>370.75</v>
      </c>
      <c r="F32" s="21" t="str">
        <f>'[1]сырье'!G14</f>
        <v>371,250</v>
      </c>
      <c r="G32" s="16">
        <f t="shared" si="8"/>
        <v>0.0013486176668915384</v>
      </c>
      <c r="H32" s="16">
        <f t="shared" si="9"/>
        <v>-0.051724137931034475</v>
      </c>
      <c r="I32" s="16">
        <f t="shared" si="10"/>
        <v>-0.12389380530973448</v>
      </c>
      <c r="J32" s="16">
        <f t="shared" si="11"/>
        <v>-0.05414012738853502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5767.61</v>
      </c>
      <c r="E33" s="21">
        <f>'[1]сырье'!M12</f>
        <v>5281.1486945</v>
      </c>
      <c r="F33" s="21">
        <f>'[1]сырье'!L12</f>
        <v>5292.0040874999995</v>
      </c>
      <c r="G33" s="16">
        <f t="shared" si="8"/>
        <v>0.0020554984583760483</v>
      </c>
      <c r="H33" s="16">
        <f t="shared" si="9"/>
        <v>-0.08246152435757625</v>
      </c>
      <c r="I33" s="16">
        <f t="shared" si="10"/>
        <v>-0.17125709998152094</v>
      </c>
      <c r="J33" s="16">
        <f t="shared" si="11"/>
        <v>-0.1842265284179373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40238</v>
      </c>
      <c r="E35" s="9">
        <f>IF(J35=2,F35-3,F35-1)</f>
        <v>40259</v>
      </c>
      <c r="F35" s="24">
        <f ca="1">TODAY()</f>
        <v>40260</v>
      </c>
      <c r="G35" s="25"/>
      <c r="H35" s="25"/>
      <c r="I35" s="25"/>
      <c r="J35" s="11">
        <f>WEEKDAY(F35)</f>
        <v>3</v>
      </c>
    </row>
    <row r="36" spans="1:10" ht="18.75">
      <c r="A36" s="14" t="s">
        <v>44</v>
      </c>
      <c r="B36" s="26">
        <v>13</v>
      </c>
      <c r="C36" s="21">
        <v>8.75</v>
      </c>
      <c r="D36" s="21">
        <v>8.5</v>
      </c>
      <c r="E36" s="21">
        <v>8.5</v>
      </c>
      <c r="F36" s="21">
        <v>8.5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555.1</v>
      </c>
      <c r="E37" s="26" t="str">
        <f>'[1]остатки средств на кс'!F5</f>
        <v>609,4</v>
      </c>
      <c r="F37" s="26" t="str">
        <f>'[1]остатки средств на кс'!F4</f>
        <v>516,8</v>
      </c>
      <c r="G37" s="16">
        <f aca="true" t="shared" si="12" ref="G37:G43">IF(ISERROR(F37/E37-1),"н/д",F37/E37-1)</f>
        <v>-0.15195274040039386</v>
      </c>
      <c r="H37" s="16">
        <f aca="true" t="shared" si="13" ref="H37:H43">IF(ISERROR(F37/D37-1),"н/д",F37/D37-1)</f>
        <v>-0.06899657719329866</v>
      </c>
      <c r="I37" s="16">
        <f aca="true" t="shared" si="14" ref="I37:I43">IF(ISERROR(F37/C37-1),"н/д",F37/C37-1)</f>
        <v>-0.425713968218691</v>
      </c>
      <c r="J37" s="16">
        <f aca="true" t="shared" si="15" ref="J37:J43">IF(ISERROR(F37/B37-1),"н/д",F37/B37-1)</f>
        <v>-0.4970805760996496</v>
      </c>
    </row>
    <row r="38" spans="1:10" ht="37.5">
      <c r="A38" s="14" t="s">
        <v>46</v>
      </c>
      <c r="B38" s="26">
        <v>802.7</v>
      </c>
      <c r="C38" s="26">
        <v>665.4</v>
      </c>
      <c r="D38" s="26">
        <v>393</v>
      </c>
      <c r="E38" s="26" t="str">
        <f>'[1]остатки средств на кс'!G5</f>
        <v>456,9</v>
      </c>
      <c r="F38" s="26" t="str">
        <f>'[1]остатки средств на кс'!G4</f>
        <v>377,1</v>
      </c>
      <c r="G38" s="16">
        <f t="shared" si="12"/>
        <v>-0.17465528562048582</v>
      </c>
      <c r="H38" s="16">
        <f t="shared" si="13"/>
        <v>-0.04045801526717552</v>
      </c>
      <c r="I38" s="16">
        <f t="shared" si="14"/>
        <v>-0.433273219116321</v>
      </c>
      <c r="J38" s="16">
        <f t="shared" si="15"/>
        <v>-0.5302105394294256</v>
      </c>
    </row>
    <row r="39" spans="1:10" ht="18.75">
      <c r="A39" s="14" t="s">
        <v>47</v>
      </c>
      <c r="B39" s="26">
        <v>15.7</v>
      </c>
      <c r="C39" s="26">
        <v>8.12</v>
      </c>
      <c r="D39" s="26">
        <v>5.47</v>
      </c>
      <c r="E39" s="21">
        <f>'[1]ратес-сбр'!C8</f>
        <v>4.51</v>
      </c>
      <c r="F39" s="21">
        <f>'[1]ратес-сбр'!D8</f>
        <v>4.3</v>
      </c>
      <c r="G39" s="16">
        <f t="shared" si="12"/>
        <v>-0.04656319290465627</v>
      </c>
      <c r="H39" s="16">
        <f t="shared" si="13"/>
        <v>-0.21389396709323583</v>
      </c>
      <c r="I39" s="16">
        <f t="shared" si="14"/>
        <v>-0.4704433497536945</v>
      </c>
      <c r="J39" s="16">
        <f t="shared" si="15"/>
        <v>-0.7261146496815287</v>
      </c>
    </row>
    <row r="40" spans="1:10" ht="18.75">
      <c r="A40" s="14" t="s">
        <v>48</v>
      </c>
      <c r="B40" s="26">
        <v>21.6</v>
      </c>
      <c r="C40" s="26">
        <v>11.04</v>
      </c>
      <c r="D40" s="26">
        <v>6.73</v>
      </c>
      <c r="E40" s="21">
        <f>'[1]ратес-сбр'!E8</f>
        <v>5.82</v>
      </c>
      <c r="F40" s="21">
        <f>'[1]ратес-сбр'!F8</f>
        <v>5.64</v>
      </c>
      <c r="G40" s="16">
        <f t="shared" si="12"/>
        <v>-0.030927835051546504</v>
      </c>
      <c r="H40" s="16">
        <f t="shared" si="13"/>
        <v>-0.16196136701337305</v>
      </c>
      <c r="I40" s="16">
        <f t="shared" si="14"/>
        <v>-0.48913043478260865</v>
      </c>
      <c r="J40" s="16">
        <f t="shared" si="15"/>
        <v>-0.7388888888888889</v>
      </c>
    </row>
    <row r="41" spans="1:10" ht="18.75">
      <c r="A41" s="14" t="s">
        <v>49</v>
      </c>
      <c r="B41" s="30">
        <v>1.4</v>
      </c>
      <c r="C41" s="30">
        <v>0.25</v>
      </c>
      <c r="D41" s="30">
        <v>0.252</v>
      </c>
      <c r="E41" s="30">
        <v>0.271</v>
      </c>
      <c r="F41" s="30">
        <v>0.278</v>
      </c>
      <c r="G41" s="16">
        <f t="shared" si="12"/>
        <v>0.02583025830258312</v>
      </c>
      <c r="H41" s="16">
        <f t="shared" si="13"/>
        <v>0.10317460317460325</v>
      </c>
      <c r="I41" s="16">
        <f t="shared" si="14"/>
        <v>0.1120000000000001</v>
      </c>
      <c r="J41" s="16">
        <f t="shared" si="15"/>
        <v>-0.8014285714285714</v>
      </c>
    </row>
    <row r="42" spans="1:10" ht="18.75">
      <c r="A42" s="14" t="s">
        <v>50</v>
      </c>
      <c r="B42" s="26">
        <v>29.4</v>
      </c>
      <c r="C42" s="21">
        <v>30.2</v>
      </c>
      <c r="D42" s="21">
        <v>29.95</v>
      </c>
      <c r="E42" s="26">
        <f>'[1]курсы валют'!AE18</f>
        <v>29.256396960571188</v>
      </c>
      <c r="F42" s="26">
        <f>'[1]курсы валют'!AC18</f>
        <v>29.3389</v>
      </c>
      <c r="G42" s="16">
        <f t="shared" si="12"/>
        <v>0.0028200000000000447</v>
      </c>
      <c r="H42" s="16">
        <f t="shared" si="13"/>
        <v>-0.020404006677796294</v>
      </c>
      <c r="I42" s="16">
        <f t="shared" si="14"/>
        <v>-0.02851324503311259</v>
      </c>
      <c r="J42" s="16">
        <f t="shared" si="15"/>
        <v>-0.002078231292517052</v>
      </c>
    </row>
    <row r="43" spans="1:10" ht="18.75">
      <c r="A43" s="14" t="s">
        <v>51</v>
      </c>
      <c r="B43" s="26">
        <v>41.4</v>
      </c>
      <c r="C43" s="21">
        <v>43.5</v>
      </c>
      <c r="D43" s="21">
        <v>40.8</v>
      </c>
      <c r="E43" s="26">
        <f>'[1]курсы валют'!AE21</f>
        <v>39.835867849999495</v>
      </c>
      <c r="F43" s="26">
        <f>'[1]курсы валют'!AC21</f>
        <v>39.6339</v>
      </c>
      <c r="G43" s="16">
        <f t="shared" si="12"/>
        <v>-0.005070000000000019</v>
      </c>
      <c r="H43" s="16">
        <f t="shared" si="13"/>
        <v>-0.028580882352941206</v>
      </c>
      <c r="I43" s="16">
        <f t="shared" si="14"/>
        <v>-0.08887586206896558</v>
      </c>
      <c r="J43" s="16">
        <f t="shared" si="15"/>
        <v>-0.04265942028985514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40235</v>
      </c>
      <c r="E44" s="32">
        <f>'[1]ЗВР-cbr'!D4</f>
        <v>40242</v>
      </c>
      <c r="F44" s="32">
        <f>'[1]ЗВР-cbr'!D3</f>
        <v>40249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434.2</v>
      </c>
      <c r="E45" s="26">
        <f>'[1]ЗВР-cbr'!L4</f>
        <v>437.1</v>
      </c>
      <c r="F45" s="26">
        <f>'[1]ЗВР-cbr'!L3</f>
        <v>441.3</v>
      </c>
      <c r="G45" s="16">
        <f>IF(ISERROR(F45/E45-1),"н/д",F45/E45-1)</f>
        <v>0.009608785175017065</v>
      </c>
      <c r="H45" s="16">
        <f>IF(ISERROR(F45/D45-1),"н/д",F45/D45-1)</f>
        <v>0.016351911561492516</v>
      </c>
      <c r="I45" s="16">
        <f>IF(ISERROR(F45/C45-1),"н/д",F45/C45-1)</f>
        <v>0.008224811514736086</v>
      </c>
      <c r="J45" s="16">
        <f>IF(ISERROR(F45/B45-1),"н/д",F45/B45-1)</f>
        <v>0.03591549295774654</v>
      </c>
    </row>
    <row r="46" spans="1:10" ht="18.75">
      <c r="A46" s="35"/>
      <c r="B46" s="32">
        <v>39814</v>
      </c>
      <c r="C46" s="32">
        <v>40179</v>
      </c>
      <c r="D46" s="32">
        <v>40238</v>
      </c>
      <c r="E46" s="32">
        <v>40246</v>
      </c>
      <c r="F46" s="32">
        <v>40252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2.5</v>
      </c>
      <c r="E47" s="36">
        <v>2.7</v>
      </c>
      <c r="F47" s="36">
        <v>2.9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40118</v>
      </c>
      <c r="D48" s="32">
        <f>'[1]M2'!H3</f>
        <v>40177</v>
      </c>
      <c r="E48" s="32">
        <f>'[1]M2'!I3</f>
        <v>40210</v>
      </c>
      <c r="F48" s="32">
        <v>40238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13874.7</v>
      </c>
      <c r="D49" s="26">
        <v>15697.7</v>
      </c>
      <c r="E49" s="26">
        <f>'[1]M2'!I4</f>
        <v>15331</v>
      </c>
      <c r="F49" s="26"/>
      <c r="G49" s="16">
        <f>IF(ISERROR(F49/E49-1),"н/д",F49/E49-1)</f>
        <v>-1</v>
      </c>
      <c r="H49" s="16"/>
      <c r="I49" s="16">
        <f>IF(ISERROR(F49/C49-1),"н/д",F49/C49-1)</f>
        <v>-1</v>
      </c>
      <c r="J49" s="16">
        <f>IF(ISERROR(F49/B49-1),"н/д",F49/B49-1)</f>
        <v>-1</v>
      </c>
    </row>
    <row r="50" spans="1:10" ht="75">
      <c r="A50" s="14" t="s">
        <v>57</v>
      </c>
      <c r="B50" s="26">
        <v>102.1</v>
      </c>
      <c r="C50" s="26">
        <v>101.5</v>
      </c>
      <c r="D50" s="26">
        <v>89.2</v>
      </c>
      <c r="E50" s="26">
        <v>107.8</v>
      </c>
      <c r="F50" s="26">
        <v>101.9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2">
        <v>40179</v>
      </c>
      <c r="E51" s="32">
        <v>40210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>
        <v>37.641</v>
      </c>
      <c r="E52" s="26">
        <v>37.523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>
        <v>487.4</v>
      </c>
      <c r="D53" s="26"/>
      <c r="E53" s="26"/>
      <c r="F53" s="26"/>
      <c r="G53" s="16"/>
      <c r="H53" s="16"/>
      <c r="I53" s="40">
        <f>IF(ISERROR(F53/C53-1),"н/д",F53/C53-1)</f>
        <v>-1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40">
        <f>IF(ISERROR(F54/C54-1),"н/д",F54/C54-1)</f>
        <v>-1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40148</v>
      </c>
      <c r="E56" s="42">
        <v>40179</v>
      </c>
      <c r="F56" s="42">
        <v>40210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26">
        <v>657.8</v>
      </c>
      <c r="E57" s="26">
        <v>889.5</v>
      </c>
      <c r="F57" s="26">
        <v>570.2</v>
      </c>
      <c r="G57" s="16">
        <f>IF(ISERROR(F57/E57-1),"н/д",F57/E57-1)</f>
        <v>-0.35896571107363684</v>
      </c>
      <c r="H57" s="16">
        <f>IF(ISERROR(F57/D57-1),"н/д",F57/D57-1)</f>
        <v>-0.13317117664943734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830.9</v>
      </c>
      <c r="G58" s="16">
        <f>IF(ISERROR(F58/E58-1),"н/д",F58/E58-1)</f>
        <v>-0.4310073272615216</v>
      </c>
      <c r="H58" s="16">
        <f>IF(ISERROR(F58/D58-1),"н/д",F58/D58-1)</f>
        <v>-0.08400396869143434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-260.69999999999993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40148</v>
      </c>
      <c r="E60" s="41">
        <v>40179</v>
      </c>
      <c r="F60" s="41">
        <v>40210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34.4</v>
      </c>
      <c r="E61" s="47">
        <v>28.4</v>
      </c>
      <c r="F61" s="47">
        <v>28.7</v>
      </c>
      <c r="G61" s="16">
        <f>IF(ISERROR(F61/E61-1),"н/д",F61/E61-1)</f>
        <v>0.010563380281690238</v>
      </c>
      <c r="H61" s="16">
        <f>IF(ISERROR(F61/D61-1),"н/д",F61/D61-1)</f>
        <v>-0.1656976744186046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21.6</v>
      </c>
      <c r="E62" s="47">
        <v>11.6</v>
      </c>
      <c r="F62" s="47">
        <v>15.6</v>
      </c>
      <c r="G62" s="16">
        <f>IF(ISERROR(F62/E62-1),"н/д",F62/E62-1)</f>
        <v>0.3448275862068966</v>
      </c>
      <c r="H62" s="16">
        <f>IF(ISERROR(F62/D62-1),"н/д",F62/D62-1)</f>
        <v>-0.2777777777777778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12.799999999999997</v>
      </c>
      <c r="E63" s="47">
        <f>E61-E62</f>
        <v>16.799999999999997</v>
      </c>
      <c r="F63" s="47">
        <f>F61-F62</f>
        <v>13.1</v>
      </c>
      <c r="G63" s="16">
        <f>IF(ISERROR(F63/E63-1),"н/д",F63/E63-1)</f>
        <v>-0.22023809523809512</v>
      </c>
      <c r="H63" s="16">
        <f>IF(ISERROR(F63/D63-1),"н/д",F63/D63-1)</f>
        <v>0.023437500000000222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2010-03-23T10:00:04Z</cp:lastPrinted>
  <dcterms:created xsi:type="dcterms:W3CDTF">2010-03-23T09:59:33Z</dcterms:created>
  <dcterms:modified xsi:type="dcterms:W3CDTF">2010-03-23T10:01:11Z</dcterms:modified>
  <cp:category/>
  <cp:version/>
  <cp:contentType/>
  <cp:contentStatus/>
</cp:coreProperties>
</file>