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<sst xmlns="http://schemas.openxmlformats.org/spreadsheetml/2006/main" count="81" uniqueCount="74">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</sst>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10222</v>
          </cell>
          <cell r="S10">
            <v>10172.06</v>
          </cell>
        </row>
        <row r="41">
          <cell r="L41">
            <v>1184</v>
          </cell>
          <cell r="S41">
            <v>1184.88</v>
          </cell>
        </row>
        <row r="49">
          <cell r="L49">
            <v>7598</v>
          </cell>
          <cell r="S49">
            <v>7577.75</v>
          </cell>
        </row>
        <row r="77">
          <cell r="L77">
            <v>2577</v>
          </cell>
          <cell r="S77">
            <v>2554.67</v>
          </cell>
        </row>
        <row r="81">
          <cell r="L81">
            <v>16792</v>
          </cell>
          <cell r="S81">
            <v>16429.55</v>
          </cell>
        </row>
        <row r="96">
          <cell r="L96">
            <v>501</v>
          </cell>
          <cell r="S96">
            <v>503.01</v>
          </cell>
        </row>
      </sheetData>
      <sheetData sheetId="1">
        <row r="27">
          <cell r="Q27">
            <v>5405.94</v>
          </cell>
          <cell r="S27">
            <v>5419</v>
          </cell>
        </row>
        <row r="36">
          <cell r="Q36">
            <v>5713.51</v>
          </cell>
          <cell r="S36">
            <v>5724</v>
          </cell>
        </row>
        <row r="47">
          <cell r="Q47">
            <v>3769.54</v>
          </cell>
          <cell r="S47">
            <v>3778</v>
          </cell>
        </row>
      </sheetData>
      <sheetData sheetId="2">
        <row r="2">
          <cell r="Q2">
            <v>10325.26</v>
          </cell>
          <cell r="S2">
            <v>10404</v>
          </cell>
        </row>
        <row r="8">
          <cell r="Q8">
            <v>1104.49</v>
          </cell>
          <cell r="S8">
            <v>1116</v>
          </cell>
        </row>
        <row r="18">
          <cell r="Q18">
            <v>2238.26</v>
          </cell>
          <cell r="S18">
            <v>2274</v>
          </cell>
        </row>
        <row r="69">
          <cell r="Q69">
            <v>66503.26999999999</v>
          </cell>
          <cell r="S69">
            <v>67228</v>
          </cell>
        </row>
      </sheetData>
      <sheetData sheetId="3">
        <row r="8">
          <cell r="B8">
            <v>1434.32</v>
          </cell>
          <cell r="I8">
            <v>1429.77</v>
          </cell>
        </row>
        <row r="11">
          <cell r="B11">
            <v>1361.99</v>
          </cell>
          <cell r="I11">
            <v>1356.27</v>
          </cell>
        </row>
        <row r="14">
          <cell r="B14">
            <v>2122.75</v>
          </cell>
          <cell r="I14">
            <v>2143</v>
          </cell>
        </row>
        <row r="16">
          <cell r="B16">
            <v>7318.24</v>
          </cell>
          <cell r="I16">
            <v>7385.48</v>
          </cell>
        </row>
        <row r="17">
          <cell r="B17">
            <v>21407</v>
          </cell>
          <cell r="I17">
            <v>21450</v>
          </cell>
        </row>
      </sheetData>
      <sheetData sheetId="4">
        <row r="18">
          <cell r="AA18" t="str">
            <v>29,9300</v>
          </cell>
          <cell r="AC18">
            <v>29.94826844375069</v>
          </cell>
        </row>
        <row r="21">
          <cell r="AA21">
            <v>40.7377</v>
          </cell>
          <cell r="AC21">
            <v>40.804619576104805</v>
          </cell>
        </row>
      </sheetData>
      <sheetData sheetId="5">
        <row r="3">
          <cell r="D3">
            <v>40228</v>
          </cell>
          <cell r="L3">
            <v>432.4</v>
          </cell>
        </row>
        <row r="4">
          <cell r="D4">
            <v>40221</v>
          </cell>
          <cell r="L4">
            <v>431.5</v>
          </cell>
        </row>
        <row r="5">
          <cell r="D5">
            <v>40214</v>
          </cell>
          <cell r="L5">
            <v>433.2</v>
          </cell>
        </row>
      </sheetData>
      <sheetData sheetId="8">
        <row r="8">
          <cell r="C8">
            <v>5.47</v>
          </cell>
          <cell r="D8">
            <v>5.15</v>
          </cell>
          <cell r="E8">
            <v>6.73</v>
          </cell>
          <cell r="F8">
            <v>6.41</v>
          </cell>
        </row>
      </sheetData>
      <sheetData sheetId="10">
        <row r="4">
          <cell r="F4">
            <v>479.2</v>
          </cell>
          <cell r="G4">
            <v>327</v>
          </cell>
        </row>
        <row r="5">
          <cell r="F5">
            <v>555.1</v>
          </cell>
          <cell r="G5">
            <v>393</v>
          </cell>
        </row>
      </sheetData>
      <sheetData sheetId="11">
        <row r="2">
          <cell r="G2" t="str">
            <v>76,780</v>
          </cell>
          <cell r="J2">
            <v>76.89</v>
          </cell>
        </row>
        <row r="7">
          <cell r="G7" t="str">
            <v>78,530</v>
          </cell>
          <cell r="J7">
            <v>78.7</v>
          </cell>
        </row>
        <row r="12">
          <cell r="L12">
            <v>5570.2723</v>
          </cell>
          <cell r="M12">
            <v>5586.883449999999</v>
          </cell>
        </row>
        <row r="14">
          <cell r="G14" t="str">
            <v>381,500</v>
          </cell>
          <cell r="J14">
            <v>381.75</v>
          </cell>
        </row>
        <row r="15">
          <cell r="G15" t="str">
            <v>81,660</v>
          </cell>
          <cell r="J15">
            <v>83.28999999999999</v>
          </cell>
        </row>
        <row r="23">
          <cell r="G23" t="str">
            <v>21,790</v>
          </cell>
          <cell r="J23">
            <v>22.259999999999998</v>
          </cell>
        </row>
        <row r="32">
          <cell r="G32" t="str">
            <v>1117,200</v>
          </cell>
          <cell r="J32">
            <v>1118.3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31">
      <selection activeCell="E11" sqref="E11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40239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40238</v>
      </c>
      <c r="F4" s="9">
        <f ca="1">TODAY()</f>
        <v>40239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1429.77</v>
      </c>
      <c r="F6" s="15">
        <f>'[1]инд-обновл'!B8</f>
        <v>1434.32</v>
      </c>
      <c r="G6" s="16">
        <f>IF(ISERROR(F6/E6-1),"н/д",F6/E6-1)</f>
        <v>0.003182330025108815</v>
      </c>
      <c r="H6" s="16">
        <f>IF(ISERROR(F6/D6-1),"н/д",F6/D6-1)</f>
        <v>-0.024935418082936867</v>
      </c>
      <c r="I6" s="16">
        <f>IF(ISERROR(F6/C6-1),"н/д",F6/C6-1)</f>
        <v>-0.007184882674603821</v>
      </c>
      <c r="J6" s="16">
        <f>IF(ISERROR(F6/B6-1),"н/д",F6/B6-1)</f>
        <v>1.2623343848580442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1356.27</v>
      </c>
      <c r="F7" s="15">
        <f>'[1]инд-обновл'!B11</f>
        <v>1361.99</v>
      </c>
      <c r="G7" s="16">
        <f>IF(ISERROR(F7/E7-1),"н/д",F7/E7-1)</f>
        <v>0.004217449327936107</v>
      </c>
      <c r="H7" s="16">
        <f>IF(ISERROR(F7/D7-1),"н/д",F7/D7-1)</f>
        <v>-0.038821453775582215</v>
      </c>
      <c r="I7" s="16">
        <f>IF(ISERROR(F7/C7-1),"н/д",F7/C7-1)</f>
        <v>-0.005846715328467145</v>
      </c>
      <c r="J7" s="16">
        <f>IF(ISERROR(F7/B7-1),"н/д",F7/B7-1)</f>
        <v>1.1281093750000002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10325.26</v>
      </c>
      <c r="F9" s="15">
        <f>'[1]СевАм-индексы'!S2</f>
        <v>10404</v>
      </c>
      <c r="G9" s="16">
        <f aca="true" t="shared" si="0" ref="G9:G15">IF(ISERROR(F9/E9-1),"н/д",F9/E9-1)</f>
        <v>0.00762595808725397</v>
      </c>
      <c r="H9" s="16">
        <f aca="true" t="shared" si="1" ref="H9:H15">IF(ISERROR(F9/D9-1),"н/д",F9/D9-1)</f>
        <v>0.033475712724744255</v>
      </c>
      <c r="I9" s="16">
        <f aca="true" t="shared" si="2" ref="I9:I15">IF(ISERROR(F9/C9-1),"н/д",F9/C9-1)</f>
        <v>-0.02015445469956678</v>
      </c>
      <c r="J9" s="16">
        <f aca="true" t="shared" si="3" ref="J9:J15">IF(ISERROR(F9/B9-1),"н/д",F9/B9-1)</f>
        <v>0.15152185943552854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2238.26</v>
      </c>
      <c r="F10" s="15">
        <f>'[1]СевАм-индексы'!S18</f>
        <v>2274</v>
      </c>
      <c r="G10" s="16">
        <f t="shared" si="0"/>
        <v>0.01596776067123562</v>
      </c>
      <c r="H10" s="16">
        <f t="shared" si="1"/>
        <v>0.05915230554261752</v>
      </c>
      <c r="I10" s="16">
        <f t="shared" si="2"/>
        <v>-0.01855848079413036</v>
      </c>
      <c r="J10" s="16">
        <f t="shared" si="3"/>
        <v>0.3933823529411764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1104.49</v>
      </c>
      <c r="F11" s="15">
        <f>'[1]СевАм-индексы'!S8</f>
        <v>1116</v>
      </c>
      <c r="G11" s="16">
        <f t="shared" si="0"/>
        <v>0.010421099330912842</v>
      </c>
      <c r="H11" s="16">
        <f t="shared" si="1"/>
        <v>0.03910614525139655</v>
      </c>
      <c r="I11" s="16">
        <f t="shared" si="2"/>
        <v>-0.02532751091703056</v>
      </c>
      <c r="J11" s="16">
        <f t="shared" si="3"/>
        <v>0.19742489270386265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f>'[1]евр-индексы'!Q47</f>
        <v>3769.54</v>
      </c>
      <c r="F12" s="15">
        <f>'[1]евр-индексы'!S47</f>
        <v>3778</v>
      </c>
      <c r="G12" s="16">
        <f t="shared" si="0"/>
        <v>0.002244305671249114</v>
      </c>
      <c r="H12" s="16">
        <f t="shared" si="1"/>
        <v>0.004253056884635731</v>
      </c>
      <c r="I12" s="16">
        <f t="shared" si="2"/>
        <v>-0.07469997550820473</v>
      </c>
      <c r="J12" s="16">
        <f t="shared" si="3"/>
        <v>0.12776119402985064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5713.51</v>
      </c>
      <c r="F13" s="15">
        <f>'[1]евр-индексы'!S36</f>
        <v>5724</v>
      </c>
      <c r="G13" s="16">
        <f t="shared" si="0"/>
        <v>0.0018359992368963685</v>
      </c>
      <c r="H13" s="16">
        <f t="shared" si="1"/>
        <v>0.012380615493456038</v>
      </c>
      <c r="I13" s="16">
        <f t="shared" si="2"/>
        <v>-0.05963528831936915</v>
      </c>
      <c r="J13" s="16">
        <f t="shared" si="3"/>
        <v>0.15101548361150208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5405.94</v>
      </c>
      <c r="F14" s="15">
        <f>'[1]евр-индексы'!S27</f>
        <v>5419</v>
      </c>
      <c r="G14" s="16">
        <f t="shared" si="0"/>
        <v>0.002415861071340064</v>
      </c>
      <c r="H14" s="16">
        <f t="shared" si="1"/>
        <v>0.032780636554221365</v>
      </c>
      <c r="I14" s="16">
        <f t="shared" si="2"/>
        <v>-0.029722470904207654</v>
      </c>
      <c r="J14" s="16">
        <f t="shared" si="3"/>
        <v>0.18785620341955278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10172.06</v>
      </c>
      <c r="F15" s="15">
        <f>'[1]азия-индексы'!L10</f>
        <v>10222</v>
      </c>
      <c r="G15" s="16">
        <f t="shared" si="0"/>
        <v>0.00490952668387723</v>
      </c>
      <c r="H15" s="16">
        <f t="shared" si="1"/>
        <v>0.0016658500734934023</v>
      </c>
      <c r="I15" s="16">
        <f t="shared" si="2"/>
        <v>-0.05334321170587142</v>
      </c>
      <c r="J15" s="16">
        <f t="shared" si="3"/>
        <v>0.13037708724980646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7577.75</v>
      </c>
      <c r="F17" s="15">
        <f>'[1]азия-индексы'!L49</f>
        <v>7598</v>
      </c>
      <c r="G17" s="16">
        <f aca="true" t="shared" si="4" ref="G17:G22">IF(ISERROR(F17/E17-1),"н/д",F17/E17-1)</f>
        <v>0.0026722971858401667</v>
      </c>
      <c r="H17" s="16">
        <f aca="true" t="shared" si="5" ref="H17:H22">IF(ISERROR(F17/D17-1),"н/д",F17/D17-1)</f>
        <v>0.009700996677740825</v>
      </c>
      <c r="I17" s="16">
        <f aca="true" t="shared" si="6" ref="I17:I22">IF(ISERROR(F17/C17-1),"н/д",F17/C17-1)</f>
        <v>-0.08721768380586259</v>
      </c>
      <c r="J17" s="16">
        <f aca="true" t="shared" si="7" ref="J17:J22">IF(ISERROR(F17/B17-1),"н/д",F17/B17-1)</f>
        <v>0.617283950617284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503.01</v>
      </c>
      <c r="F18" s="15">
        <f>'[1]азия-индексы'!L96</f>
        <v>501</v>
      </c>
      <c r="G18" s="16">
        <f t="shared" si="4"/>
        <v>-0.00399594441462392</v>
      </c>
      <c r="H18" s="16">
        <f t="shared" si="5"/>
        <v>0.028747433264887157</v>
      </c>
      <c r="I18" s="16">
        <f t="shared" si="6"/>
        <v>-0.027184466019417486</v>
      </c>
      <c r="J18" s="16">
        <f t="shared" si="7"/>
        <v>0.6006389776357828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16429.55</v>
      </c>
      <c r="F19" s="15">
        <f>'[1]азия-индексы'!L81</f>
        <v>16792</v>
      </c>
      <c r="G19" s="16">
        <f t="shared" si="4"/>
        <v>0.022060859853130443</v>
      </c>
      <c r="H19" s="16">
        <f t="shared" si="5"/>
        <v>0.026656884323795538</v>
      </c>
      <c r="I19" s="16">
        <f t="shared" si="6"/>
        <v>-0.04389910607527192</v>
      </c>
      <c r="J19" s="16">
        <f t="shared" si="7"/>
        <v>0.6956477834999495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2554.67</v>
      </c>
      <c r="F20" s="15">
        <f>'[1]азия-индексы'!L77</f>
        <v>2577</v>
      </c>
      <c r="G20" s="16">
        <f t="shared" si="4"/>
        <v>0.008740854983226853</v>
      </c>
      <c r="H20" s="16">
        <f t="shared" si="5"/>
        <v>-0.004250386398763517</v>
      </c>
      <c r="I20" s="16">
        <f t="shared" si="6"/>
        <v>-0.019033117624666973</v>
      </c>
      <c r="J20" s="16">
        <f t="shared" si="7"/>
        <v>0.7933194154488519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1184.88</v>
      </c>
      <c r="F21" s="15">
        <f>'[1]азия-индексы'!L41</f>
        <v>1184</v>
      </c>
      <c r="G21" s="16">
        <f t="shared" si="4"/>
        <v>-0.0007426912429951971</v>
      </c>
      <c r="H21" s="16">
        <f t="shared" si="5"/>
        <v>0.07343608340888497</v>
      </c>
      <c r="I21" s="16">
        <f t="shared" si="6"/>
        <v>-0.005042016806722671</v>
      </c>
      <c r="J21" s="16">
        <f t="shared" si="7"/>
        <v>1.0735551663747809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66503.26999999999</v>
      </c>
      <c r="F22" s="15">
        <f>'[1]СевАм-индексы'!S69</f>
        <v>67228</v>
      </c>
      <c r="G22" s="16">
        <f t="shared" si="4"/>
        <v>0.010897659618843036</v>
      </c>
      <c r="H22" s="16">
        <f t="shared" si="5"/>
        <v>0.027919635485153416</v>
      </c>
      <c r="I22" s="16">
        <f t="shared" si="6"/>
        <v>-0.04319485362139386</v>
      </c>
      <c r="J22" s="16">
        <f t="shared" si="7"/>
        <v>0.6705098896729946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76.89</v>
      </c>
      <c r="F24" s="21" t="str">
        <f>'[1]сырье'!G2</f>
        <v>76,780</v>
      </c>
      <c r="G24" s="16">
        <f aca="true" t="shared" si="8" ref="G24:G33">IF(ISERROR(F24/E24-1),"н/д",F24/E24-1)</f>
        <v>-0.0014306151645206988</v>
      </c>
      <c r="H24" s="16">
        <f aca="true" t="shared" si="9" ref="H24:H33">IF(ISERROR(F24/D24-1),"н/д",F24/D24-1)</f>
        <v>0.05019833128163054</v>
      </c>
      <c r="I24" s="16">
        <f aca="true" t="shared" si="10" ref="I24:I33">IF(ISERROR(F24/C24-1),"н/д",F24/C24-1)</f>
        <v>-0.06514063070741505</v>
      </c>
      <c r="J24" s="16">
        <f aca="true" t="shared" si="11" ref="J24:J33">IF(ISERROR(F24/B24-1),"н/д",F24/B24-1)</f>
        <v>0.6339646733347519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78.7</v>
      </c>
      <c r="F25" s="21" t="str">
        <f>'[1]сырье'!G7</f>
        <v>78,530</v>
      </c>
      <c r="G25" s="16">
        <f t="shared" si="8"/>
        <v>-0.0021601016518424387</v>
      </c>
      <c r="H25" s="16">
        <f t="shared" si="9"/>
        <v>0.055085315061131235</v>
      </c>
      <c r="I25" s="16">
        <f t="shared" si="10"/>
        <v>-0.060308723226037975</v>
      </c>
      <c r="J25" s="16">
        <f t="shared" si="11"/>
        <v>0.6946482520500645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1118.3</v>
      </c>
      <c r="F26" s="21" t="str">
        <f>'[1]сырье'!G32</f>
        <v>1117,200</v>
      </c>
      <c r="G26" s="16">
        <f t="shared" si="8"/>
        <v>-0.0009836358758829045</v>
      </c>
      <c r="H26" s="16">
        <f t="shared" si="9"/>
        <v>0.011040723981900591</v>
      </c>
      <c r="I26" s="16">
        <f t="shared" si="10"/>
        <v>-0.03239217044864007</v>
      </c>
      <c r="J26" s="16">
        <f t="shared" si="11"/>
        <v>0.27388825541619166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7385.48</v>
      </c>
      <c r="F27" s="21">
        <f>'[1]инд-обновл'!B16</f>
        <v>7318.24</v>
      </c>
      <c r="G27" s="16">
        <f t="shared" si="8"/>
        <v>-0.009104350698939001</v>
      </c>
      <c r="H27" s="16">
        <f t="shared" si="9"/>
        <v>0.07653630874013495</v>
      </c>
      <c r="I27" s="16">
        <f t="shared" si="10"/>
        <v>-0.04612047841002698</v>
      </c>
      <c r="J27" s="16">
        <f t="shared" si="11"/>
        <v>1.3837915309446251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21450</v>
      </c>
      <c r="F28" s="21">
        <f>'[1]инд-обновл'!B17</f>
        <v>21407</v>
      </c>
      <c r="G28" s="16">
        <f t="shared" si="8"/>
        <v>-0.0020046620046619834</v>
      </c>
      <c r="H28" s="16">
        <f t="shared" si="9"/>
        <v>0.18927777777777788</v>
      </c>
      <c r="I28" s="16">
        <f t="shared" si="10"/>
        <v>0.166848359315382</v>
      </c>
      <c r="J28" s="16">
        <f t="shared" si="11"/>
        <v>0.68426435877262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2143</v>
      </c>
      <c r="F29" s="21">
        <f>'[1]инд-обновл'!B14</f>
        <v>2122.75</v>
      </c>
      <c r="G29" s="16">
        <f t="shared" si="8"/>
        <v>-0.009449370041997196</v>
      </c>
      <c r="H29" s="16">
        <f t="shared" si="9"/>
        <v>0.01810551558753004</v>
      </c>
      <c r="I29" s="16">
        <f t="shared" si="10"/>
        <v>-0.0967982129560685</v>
      </c>
      <c r="J29" s="16">
        <f t="shared" si="11"/>
        <v>0.41989966555183944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83.28999999999999</v>
      </c>
      <c r="F30" s="21" t="str">
        <f>'[1]сырье'!G15</f>
        <v>81,660</v>
      </c>
      <c r="G30" s="16">
        <f t="shared" si="8"/>
        <v>-0.019570176491775726</v>
      </c>
      <c r="H30" s="16">
        <f t="shared" si="9"/>
        <v>0.19700967458223384</v>
      </c>
      <c r="I30" s="16">
        <f t="shared" si="10"/>
        <v>0.11633629528366352</v>
      </c>
      <c r="J30" s="16">
        <f t="shared" si="11"/>
        <v>0.7080108763856932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22.259999999999998</v>
      </c>
      <c r="F31" s="21" t="str">
        <f>'[1]сырье'!G23</f>
        <v>21,790</v>
      </c>
      <c r="G31" s="16">
        <f t="shared" si="8"/>
        <v>-0.021114106019766377</v>
      </c>
      <c r="H31" s="16">
        <f t="shared" si="9"/>
        <v>-0.2558060109289618</v>
      </c>
      <c r="I31" s="16">
        <f t="shared" si="10"/>
        <v>-0.20849981837994924</v>
      </c>
      <c r="J31" s="16">
        <f t="shared" si="11"/>
        <v>0.9283185840707964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381.75</v>
      </c>
      <c r="F32" s="21" t="str">
        <f>'[1]сырье'!G14</f>
        <v>381,500</v>
      </c>
      <c r="G32" s="16">
        <f t="shared" si="8"/>
        <v>-0.0006548788474132206</v>
      </c>
      <c r="H32" s="16">
        <f t="shared" si="9"/>
        <v>0.06267409470752083</v>
      </c>
      <c r="I32" s="16">
        <f t="shared" si="10"/>
        <v>-0.09970501474926252</v>
      </c>
      <c r="J32" s="16">
        <f t="shared" si="11"/>
        <v>-0.028025477707006363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5586.883449999999</v>
      </c>
      <c r="F33" s="21">
        <f>'[1]сырье'!L12</f>
        <v>5570.2723</v>
      </c>
      <c r="G33" s="16">
        <f t="shared" si="8"/>
        <v>-0.0029732408325073845</v>
      </c>
      <c r="H33" s="16">
        <f t="shared" si="9"/>
        <v>0.04313778109035327</v>
      </c>
      <c r="I33" s="16">
        <f t="shared" si="10"/>
        <v>-0.1276795060119833</v>
      </c>
      <c r="J33" s="16">
        <f t="shared" si="11"/>
        <v>-0.14133090286877048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40238</v>
      </c>
      <c r="F35" s="24">
        <f ca="1">TODAY()</f>
        <v>40239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8.5</v>
      </c>
      <c r="F36" s="21">
        <v>8.5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555.1</v>
      </c>
      <c r="F37" s="26">
        <f>'[1]остатки средств на кс'!F4</f>
        <v>479.2</v>
      </c>
      <c r="G37" s="16">
        <f aca="true" t="shared" si="12" ref="G37:G43">IF(ISERROR(F37/E37-1),"н/д",F37/E37-1)</f>
        <v>-0.13673212033867777</v>
      </c>
      <c r="H37" s="16">
        <f aca="true" t="shared" si="13" ref="H37:H43">IF(ISERROR(F37/D37-1),"н/д",F37/D37-1)</f>
        <v>-0.08567067353558488</v>
      </c>
      <c r="I37" s="16">
        <f aca="true" t="shared" si="14" ref="I37:I43">IF(ISERROR(F37/C37-1),"н/д",F37/C37-1)</f>
        <v>-0.46749638848760977</v>
      </c>
      <c r="J37" s="16">
        <f aca="true" t="shared" si="15" ref="J37:J43">IF(ISERROR(F37/B37-1),"н/д",F37/B37-1)</f>
        <v>-0.5336706889840405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393</v>
      </c>
      <c r="F38" s="26">
        <f>'[1]остатки средств на кс'!G4</f>
        <v>327</v>
      </c>
      <c r="G38" s="16">
        <f t="shared" si="12"/>
        <v>-0.16793893129770987</v>
      </c>
      <c r="H38" s="16">
        <f t="shared" si="13"/>
        <v>-0.07075873827791979</v>
      </c>
      <c r="I38" s="16">
        <f t="shared" si="14"/>
        <v>-0.5085662759242561</v>
      </c>
      <c r="J38" s="16">
        <f t="shared" si="15"/>
        <v>-0.5926248909928991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5.47</v>
      </c>
      <c r="F39" s="21">
        <f>'[1]ратес-сбр'!D8</f>
        <v>5.15</v>
      </c>
      <c r="G39" s="16">
        <f t="shared" si="12"/>
        <v>-0.05850091407678237</v>
      </c>
      <c r="H39" s="16">
        <f t="shared" si="13"/>
        <v>-0.11206896551724133</v>
      </c>
      <c r="I39" s="16">
        <f t="shared" si="14"/>
        <v>-0.36576354679802947</v>
      </c>
      <c r="J39" s="16">
        <f t="shared" si="15"/>
        <v>-0.6719745222929936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6.73</v>
      </c>
      <c r="F40" s="21">
        <f>'[1]ратес-сбр'!F8</f>
        <v>6.41</v>
      </c>
      <c r="G40" s="16">
        <f t="shared" si="12"/>
        <v>-0.04754829123328386</v>
      </c>
      <c r="H40" s="16">
        <f t="shared" si="13"/>
        <v>-0.2715909090909091</v>
      </c>
      <c r="I40" s="16">
        <f t="shared" si="14"/>
        <v>-0.4193840579710144</v>
      </c>
      <c r="J40" s="16">
        <f t="shared" si="15"/>
        <v>-0.7032407407407408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0.252</v>
      </c>
      <c r="F41" s="30">
        <v>0.252</v>
      </c>
      <c r="G41" s="16">
        <f t="shared" si="12"/>
        <v>0</v>
      </c>
      <c r="H41" s="16">
        <f t="shared" si="13"/>
        <v>0.012048192771084265</v>
      </c>
      <c r="I41" s="16">
        <f t="shared" si="14"/>
        <v>0.008000000000000007</v>
      </c>
      <c r="J41" s="16">
        <f t="shared" si="15"/>
        <v>-0.82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валют'!AC18</f>
        <v>29.94826844375069</v>
      </c>
      <c r="F42" s="26" t="str">
        <f>'[1]курсы валют'!AA18</f>
        <v>29,9300</v>
      </c>
      <c r="G42" s="16">
        <f t="shared" si="12"/>
        <v>-0.0006099999999999994</v>
      </c>
      <c r="H42" s="16">
        <f t="shared" si="13"/>
        <v>-0.015460526315789425</v>
      </c>
      <c r="I42" s="16">
        <f t="shared" si="14"/>
        <v>-0.00894039735099339</v>
      </c>
      <c r="J42" s="16">
        <f t="shared" si="15"/>
        <v>0.018027210884353773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валют'!AC21</f>
        <v>40.804619576104805</v>
      </c>
      <c r="F43" s="26">
        <f>'[1]курсы валют'!AA21</f>
        <v>40.7377</v>
      </c>
      <c r="G43" s="16">
        <f t="shared" si="12"/>
        <v>-0.0016399999999999748</v>
      </c>
      <c r="H43" s="16">
        <f t="shared" si="13"/>
        <v>-0.04146588235294124</v>
      </c>
      <c r="I43" s="16">
        <f t="shared" si="14"/>
        <v>-0.0635011494252874</v>
      </c>
      <c r="J43" s="16">
        <f t="shared" si="15"/>
        <v>-0.015997584541062815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40214</v>
      </c>
      <c r="E44" s="32">
        <f>'[1]ЗВР-cbr'!D4</f>
        <v>40221</v>
      </c>
      <c r="F44" s="32">
        <f>'[1]ЗВР-cbr'!D3</f>
        <v>40228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433.2</v>
      </c>
      <c r="E45" s="26">
        <f>'[1]ЗВР-cbr'!L4</f>
        <v>431.5</v>
      </c>
      <c r="F45" s="26">
        <f>'[1]ЗВР-cbr'!L3</f>
        <v>432.4</v>
      </c>
      <c r="G45" s="16">
        <f>IF(ISERROR(F45/E45-1),"н/д",F45/E45-1)</f>
        <v>0.002085747392815751</v>
      </c>
      <c r="H45" s="16">
        <f>IF(ISERROR(F45/D45-1),"н/д",F45/D45-1)</f>
        <v>-0.001846722068328699</v>
      </c>
      <c r="I45" s="16">
        <f>IF(ISERROR(F45/C45-1),"н/д",F45/C45-1)</f>
        <v>-0.01210875028558378</v>
      </c>
      <c r="J45" s="16">
        <f>IF(ISERROR(F45/B45-1),"н/д",F45/B45-1)</f>
        <v>0.015023474178403662</v>
      </c>
    </row>
    <row r="46" spans="1:10" ht="18.75">
      <c r="A46" s="35"/>
      <c r="B46" s="32">
        <v>39814</v>
      </c>
      <c r="C46" s="32">
        <v>40179</v>
      </c>
      <c r="D46" s="32">
        <v>40210</v>
      </c>
      <c r="E46" s="32">
        <v>40224</v>
      </c>
      <c r="F46" s="32">
        <v>40233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1.7</v>
      </c>
      <c r="E47" s="36">
        <v>2.1</v>
      </c>
      <c r="F47" s="36">
        <v>2.4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40118</v>
      </c>
      <c r="D48" s="32">
        <v>40148</v>
      </c>
      <c r="E48" s="32">
        <v>40179</v>
      </c>
      <c r="F48" s="32">
        <v>40210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13874.7</v>
      </c>
      <c r="D49" s="26">
        <v>14224.1</v>
      </c>
      <c r="E49" s="26">
        <v>15697.7</v>
      </c>
      <c r="F49" s="26">
        <v>15331</v>
      </c>
      <c r="G49" s="16">
        <f>IF(ISERROR(F49/E49-1),"н/д",F49/E49-1)</f>
        <v>-0.02336011007982064</v>
      </c>
      <c r="H49" s="16"/>
      <c r="I49" s="16">
        <f>IF(ISERROR(F49/C49-1),"н/д",F49/C49-1)</f>
        <v>0.10496082798186612</v>
      </c>
      <c r="J49" s="16">
        <f>IF(ISERROR(F49/B49-1),"н/д",F49/B49-1)</f>
        <v>0.1362019387543354</v>
      </c>
    </row>
    <row r="50" spans="1:10" ht="75">
      <c r="A50" s="14" t="s">
        <v>57</v>
      </c>
      <c r="B50" s="26">
        <v>102.1</v>
      </c>
      <c r="C50" s="26">
        <v>101.5</v>
      </c>
      <c r="D50" s="26">
        <v>102.7</v>
      </c>
      <c r="E50" s="26">
        <v>89.2</v>
      </c>
      <c r="F50" s="26">
        <v>107.8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/>
      <c r="E51" s="39"/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/>
      <c r="E52" s="26"/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>
        <v>487.4</v>
      </c>
      <c r="D53" s="26"/>
      <c r="E53" s="26"/>
      <c r="F53" s="26"/>
      <c r="G53" s="16"/>
      <c r="H53" s="16"/>
      <c r="I53" s="40">
        <f>IF(ISERROR(F53/C53-1),"н/д",F53/C53-1)</f>
        <v>-1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40">
        <f>IF(ISERROR(F54/C54-1),"н/д",F54/C54-1)</f>
        <v>-1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40148</v>
      </c>
      <c r="E56" s="42">
        <v>40179</v>
      </c>
      <c r="F56" s="42">
        <v>40210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15">
        <v>657.8</v>
      </c>
      <c r="E57" s="15">
        <v>889.5</v>
      </c>
      <c r="F57" s="15">
        <v>737.56</v>
      </c>
      <c r="G57" s="16">
        <f>IF(ISERROR(F57/E57-1),"н/д",F57/E57-1)</f>
        <v>-0.17081506464305796</v>
      </c>
      <c r="H57" s="16">
        <f>IF(ISERROR(F57/D57-1),"н/д",F57/D57-1)</f>
        <v>0.12125266038309523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907.1</v>
      </c>
      <c r="E58" s="26">
        <v>1460.3</v>
      </c>
      <c r="F58" s="26">
        <v>671.44</v>
      </c>
      <c r="G58" s="16">
        <f>IF(ISERROR(F58/E58-1),"н/д",F58/E58-1)</f>
        <v>-0.5402040676573306</v>
      </c>
      <c r="H58" s="16">
        <f>IF(ISERROR(F58/D58-1),"н/д",F58/D58-1)</f>
        <v>-0.2597949509425642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-249.30000000000007</v>
      </c>
      <c r="E59" s="15">
        <f>E57-E58</f>
        <v>-570.8</v>
      </c>
      <c r="F59" s="15">
        <f>F57-F58</f>
        <v>66.11999999999989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40087</v>
      </c>
      <c r="E60" s="41">
        <v>40118</v>
      </c>
      <c r="F60" s="41">
        <v>40148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30.4</v>
      </c>
      <c r="E61" s="47">
        <v>31.1</v>
      </c>
      <c r="F61" s="47">
        <v>34.4</v>
      </c>
      <c r="G61" s="16">
        <f>IF(ISERROR(F61/E61-1),"н/д",F61/E61-1)</f>
        <v>0.10610932475884227</v>
      </c>
      <c r="H61" s="16">
        <f>IF(ISERROR(F61/D61-1),"н/д",F61/D61-1)</f>
        <v>0.13157894736842102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19.2</v>
      </c>
      <c r="E62" s="47">
        <v>19.4</v>
      </c>
      <c r="F62" s="47">
        <v>21.6</v>
      </c>
      <c r="G62" s="16">
        <f>IF(ISERROR(F62/E62-1),"н/д",F62/E62-1)</f>
        <v>0.11340206185567037</v>
      </c>
      <c r="H62" s="16">
        <f>IF(ISERROR(F62/D62-1),"н/д",F62/D62-1)</f>
        <v>0.12500000000000022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11.2</v>
      </c>
      <c r="E63" s="47">
        <f>E61-E62</f>
        <v>11.700000000000003</v>
      </c>
      <c r="F63" s="47">
        <f>F61-F62</f>
        <v>12.799999999999997</v>
      </c>
      <c r="G63" s="16">
        <f>IF(ISERROR(F63/E63-1),"н/д",F63/E63-1)</f>
        <v>0.09401709401709346</v>
      </c>
      <c r="H63" s="16">
        <f>IF(ISERROR(F63/D63-1),"н/д",F63/D63-1)</f>
        <v>0.14285714285714257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2010-03-02T10:09:56Z</cp:lastPrinted>
  <dcterms:created xsi:type="dcterms:W3CDTF">2010-03-02T10:09:26Z</dcterms:created>
  <dcterms:modified xsi:type="dcterms:W3CDTF">2010-03-02T10:10:24Z</dcterms:modified>
  <cp:category/>
  <cp:version/>
  <cp:contentType/>
  <cp:contentStatus/>
</cp:coreProperties>
</file>