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<sst xmlns="http://schemas.openxmlformats.org/spreadsheetml/2006/main" count="81" uniqueCount="74">
  <si>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</si>
  <si>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</si>
  <si>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</si>
  <si>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</si>
  <si>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</si>
  <si>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</si>
  <si>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</si>
  <si>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</si>
  <si>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</si>
  <si>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</si>
  <si>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</si>
  <si>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</si>
  <si>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</si>
  <si>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</si>
  <si>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</si>
  <si>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</si>
  <si>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</si>
  <si>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</si>
  <si>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</si>
  <si>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</si>
  <si>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</si>
  <si>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</si>
  <si>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</si>
  <si>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</si>
  <si>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</si>
  <si>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</si>
  <si>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</si>
  <si>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</si>
  <si>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</si>
  <si>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</si>
  <si>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</si>
  <si>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</si>
  <si>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</si>
  <si>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</si>
  <si>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</si>
  <si>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</si>
  <si>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</si>
  <si>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</si>
  <si>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</si>
  <si>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</si>
  <si>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</si>
  <si>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</si>
  <si>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</si>
  <si>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</si>
  <si>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</si>
  <si>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</si>
  <si>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</si>
  <si>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</si>
  <si>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</si>
  <si>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</si>
  <si>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</si>
  <si>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</si>
  <si>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</si>
  <si>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</si>
  <si>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</si>
  <si>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</si>
  <si>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</si>
  <si>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</si>
  <si>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</si>
  <si>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</si>
  <si>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</si>
  <si>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</si>
  <si>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</si>
  <si>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2008 г.</t>
  </si>
  <si>
    <t>2009 г.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</si>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</sst>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#,##0.000"/>
    <numFmt numFmtId="168" formatCode="[$-419]d\ mmm\ yy;@"/>
    <numFmt numFmtId="169" formatCode="[$-419]mmmm\ yyyy;@"/>
    <numFmt numFmtId="170" formatCode="0.0"/>
  </numFmts>
  <fonts count="13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4"/>
      <color indexed="9"/>
      <name val="Times New Roman"/>
      <family val="1"/>
    </font>
    <font>
      <sz val="10"/>
      <name val="Times New Roman"/>
      <family val="0"/>
    </font>
    <font>
      <sz val="9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8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5" fontId="10" fillId="0" borderId="1" xfId="17" applyNumberFormat="1" applyFont="1" applyFill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70" fontId="5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ратес-сбр"/>
      <sheetName val="источники"/>
      <sheetName val="остатки средств на кс"/>
      <sheetName val="сырье"/>
      <sheetName val="гл"/>
    </sheetNames>
    <sheetDataSet>
      <sheetData sheetId="0">
        <row r="10">
          <cell r="L10">
            <v>11252</v>
          </cell>
          <cell r="S10">
            <v>11204.34</v>
          </cell>
        </row>
        <row r="38">
          <cell r="L38">
            <v>1253</v>
          </cell>
          <cell r="S38">
            <v>1249.88</v>
          </cell>
        </row>
        <row r="46">
          <cell r="L46">
            <v>8118</v>
          </cell>
          <cell r="S46">
            <v>8092.03</v>
          </cell>
        </row>
        <row r="74">
          <cell r="L74">
            <v>2873</v>
          </cell>
          <cell r="S74">
            <v>2845.02</v>
          </cell>
        </row>
        <row r="78">
          <cell r="L78">
            <v>17862</v>
          </cell>
          <cell r="S78">
            <v>17933.14</v>
          </cell>
        </row>
        <row r="93">
          <cell r="L93">
            <v>520</v>
          </cell>
          <cell r="S93">
            <v>517.42</v>
          </cell>
        </row>
      </sheetData>
      <sheetData sheetId="1">
        <row r="27">
          <cell r="Q27">
            <v>5770.98</v>
          </cell>
          <cell r="S27">
            <v>5773</v>
          </cell>
        </row>
        <row r="36">
          <cell r="Q36">
            <v>6249.7</v>
          </cell>
          <cell r="S36">
            <v>6259</v>
          </cell>
        </row>
        <row r="47">
          <cell r="Q47">
            <v>4050.54</v>
          </cell>
          <cell r="S47">
            <v>4054</v>
          </cell>
        </row>
      </sheetData>
      <sheetData sheetId="2">
        <row r="2">
          <cell r="Q2">
            <v>10927.07</v>
          </cell>
          <cell r="S2">
            <v>10997</v>
          </cell>
        </row>
        <row r="8">
          <cell r="Q8">
            <v>1186.4399999999998</v>
          </cell>
          <cell r="S8">
            <v>1194</v>
          </cell>
        </row>
        <row r="18">
          <cell r="Q18">
            <v>2436.8100000000004</v>
          </cell>
          <cell r="S18">
            <v>2454</v>
          </cell>
        </row>
        <row r="69">
          <cell r="Q69">
            <v>71784.78</v>
          </cell>
          <cell r="S69">
            <v>71417</v>
          </cell>
        </row>
      </sheetData>
      <sheetData sheetId="3">
        <row r="8">
          <cell r="B8">
            <v>1646.42</v>
          </cell>
          <cell r="I8">
            <v>1631.81</v>
          </cell>
        </row>
        <row r="11">
          <cell r="B11">
            <v>1497.13</v>
          </cell>
          <cell r="I11">
            <v>1496.88</v>
          </cell>
        </row>
        <row r="14">
          <cell r="B14">
            <v>2424.15</v>
          </cell>
          <cell r="I14">
            <v>2406</v>
          </cell>
        </row>
        <row r="16">
          <cell r="B16">
            <v>7993.95</v>
          </cell>
          <cell r="I16">
            <v>7914.59</v>
          </cell>
        </row>
        <row r="17">
          <cell r="B17">
            <v>25550</v>
          </cell>
          <cell r="I17">
            <v>25200</v>
          </cell>
        </row>
      </sheetData>
      <sheetData sheetId="4">
        <row r="18">
          <cell r="AE18" t="str">
            <v>29,3232</v>
          </cell>
          <cell r="AG18">
            <v>29.400228598929193</v>
          </cell>
        </row>
        <row r="21">
          <cell r="AE21">
            <v>39.2286</v>
          </cell>
          <cell r="AG21">
            <v>39.152253106442444</v>
          </cell>
        </row>
      </sheetData>
      <sheetData sheetId="5">
        <row r="3">
          <cell r="D3">
            <v>40270</v>
          </cell>
          <cell r="L3">
            <v>447.2</v>
          </cell>
        </row>
        <row r="4">
          <cell r="D4">
            <v>40263</v>
          </cell>
          <cell r="L4">
            <v>444</v>
          </cell>
        </row>
        <row r="5">
          <cell r="D5">
            <v>40256</v>
          </cell>
          <cell r="L5">
            <v>448.2</v>
          </cell>
        </row>
      </sheetData>
      <sheetData sheetId="6">
        <row r="3">
          <cell r="H3">
            <v>40210</v>
          </cell>
          <cell r="I3">
            <v>40238</v>
          </cell>
        </row>
        <row r="4">
          <cell r="H4">
            <v>15331</v>
          </cell>
          <cell r="I4">
            <v>15565.9</v>
          </cell>
        </row>
        <row r="6">
          <cell r="A6">
            <v>40179</v>
          </cell>
          <cell r="B6">
            <v>15697.7</v>
          </cell>
        </row>
      </sheetData>
      <sheetData sheetId="8">
        <row r="8">
          <cell r="C8">
            <v>4.29</v>
          </cell>
          <cell r="D8">
            <v>4.38</v>
          </cell>
          <cell r="E8">
            <v>5.71</v>
          </cell>
          <cell r="F8">
            <v>5.7</v>
          </cell>
        </row>
      </sheetData>
      <sheetData sheetId="10">
        <row r="4">
          <cell r="F4">
            <v>396.3</v>
          </cell>
          <cell r="G4">
            <v>247.7</v>
          </cell>
        </row>
        <row r="5">
          <cell r="F5">
            <v>514.1</v>
          </cell>
          <cell r="G5">
            <v>345.6</v>
          </cell>
        </row>
      </sheetData>
      <sheetData sheetId="11">
        <row r="2">
          <cell r="G2" t="str">
            <v>85,510</v>
          </cell>
          <cell r="J2">
            <v>84.83</v>
          </cell>
        </row>
        <row r="7">
          <cell r="G7" t="str">
            <v>85,450</v>
          </cell>
          <cell r="J7">
            <v>84.92</v>
          </cell>
        </row>
        <row r="12">
          <cell r="L12">
            <v>5243.061468</v>
          </cell>
          <cell r="M12">
            <v>5199.663132</v>
          </cell>
        </row>
        <row r="14">
          <cell r="G14" t="str">
            <v>360,750</v>
          </cell>
          <cell r="J14">
            <v>357.25</v>
          </cell>
        </row>
        <row r="15">
          <cell r="G15" t="str">
            <v>79,110</v>
          </cell>
          <cell r="J15">
            <v>78.07</v>
          </cell>
        </row>
        <row r="23">
          <cell r="G23" t="str">
            <v>16,820</v>
          </cell>
          <cell r="J23">
            <v>16.76</v>
          </cell>
        </row>
        <row r="32">
          <cell r="G32" t="str">
            <v>1165,100</v>
          </cell>
          <cell r="J32">
            <v>1161.8999999999999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A1">
      <selection activeCell="G8" sqref="G8"/>
    </sheetView>
  </sheetViews>
  <sheetFormatPr defaultColWidth="9.00390625" defaultRowHeight="12.75"/>
  <cols>
    <col min="1" max="1" width="42.625" style="0" bestFit="1" customWidth="1"/>
    <col min="2" max="2" width="18.625" style="0" bestFit="1" customWidth="1"/>
    <col min="3" max="3" width="19.375" style="0" bestFit="1" customWidth="1"/>
    <col min="4" max="6" width="20.125" style="0" bestFit="1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40280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2</v>
      </c>
    </row>
    <row r="4" spans="1:10" ht="18.75">
      <c r="A4" s="5" t="s">
        <v>13</v>
      </c>
      <c r="B4" s="9">
        <v>39814</v>
      </c>
      <c r="C4" s="9">
        <v>40179</v>
      </c>
      <c r="D4" s="9">
        <v>40269</v>
      </c>
      <c r="E4" s="9">
        <f>IF(J3=2,F4-3,F4-1)</f>
        <v>40277</v>
      </c>
      <c r="F4" s="9">
        <f ca="1">TODAY()</f>
        <v>40280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634</v>
      </c>
      <c r="C6" s="15">
        <v>1444.7</v>
      </c>
      <c r="D6" s="15">
        <v>1608</v>
      </c>
      <c r="E6" s="15">
        <f>'[1]инд-обновл'!I8</f>
        <v>1631.81</v>
      </c>
      <c r="F6" s="15">
        <f>'[1]инд-обновл'!B8</f>
        <v>1646.42</v>
      </c>
      <c r="G6" s="16">
        <f>IF(ISERROR(F6/E6-1),"н/д",F6/E6-1)</f>
        <v>0.008953248233556588</v>
      </c>
      <c r="H6" s="16">
        <f>IF(ISERROR(F6/D6-1),"н/д",F6/D6-1)</f>
        <v>0.023893034825870796</v>
      </c>
      <c r="I6" s="16">
        <f>IF(ISERROR(F6/C6-1),"н/д",F6/C6-1)</f>
        <v>0.13962760434692334</v>
      </c>
      <c r="J6" s="16">
        <f>IF(ISERROR(F6/B6-1),"н/д",F6/B6-1)</f>
        <v>1.596876971608833</v>
      </c>
    </row>
    <row r="7" spans="1:10" ht="18.75">
      <c r="A7" s="14" t="s">
        <v>16</v>
      </c>
      <c r="B7" s="15">
        <v>640</v>
      </c>
      <c r="C7" s="15">
        <v>1370</v>
      </c>
      <c r="D7" s="15">
        <v>1480</v>
      </c>
      <c r="E7" s="15">
        <f>'[1]инд-обновл'!I11</f>
        <v>1496.88</v>
      </c>
      <c r="F7" s="15">
        <f>'[1]инд-обновл'!B11</f>
        <v>1497.13</v>
      </c>
      <c r="G7" s="16">
        <f>IF(ISERROR(F7/E7-1),"н/д",F7/E7-1)</f>
        <v>0.0001670140559029143</v>
      </c>
      <c r="H7" s="16">
        <f>IF(ISERROR(F7/D7-1),"н/д",F7/D7-1)</f>
        <v>0.011574324324324481</v>
      </c>
      <c r="I7" s="16">
        <f>IF(ISERROR(F7/C7-1),"н/д",F7/C7-1)</f>
        <v>0.0927956204379563</v>
      </c>
      <c r="J7" s="16">
        <f>IF(ISERROR(F7/B7-1),"н/д",F7/B7-1)</f>
        <v>1.3392656250000003</v>
      </c>
    </row>
    <row r="8" spans="1:10" ht="18.75">
      <c r="A8" s="17" t="s">
        <v>17</v>
      </c>
      <c r="B8" s="17"/>
      <c r="C8" s="17"/>
      <c r="D8" s="17"/>
      <c r="E8" s="17"/>
      <c r="F8" s="17"/>
      <c r="G8" s="18"/>
      <c r="H8" s="18"/>
      <c r="I8" s="18"/>
      <c r="J8" s="18"/>
    </row>
    <row r="9" spans="1:10" ht="18.75">
      <c r="A9" s="14" t="s">
        <v>18</v>
      </c>
      <c r="B9" s="15">
        <v>9035</v>
      </c>
      <c r="C9" s="19">
        <v>10618</v>
      </c>
      <c r="D9" s="15">
        <v>10857</v>
      </c>
      <c r="E9" s="19">
        <f>'[1]СевАм-индексы'!Q2</f>
        <v>10927.07</v>
      </c>
      <c r="F9" s="15">
        <f>'[1]СевАм-индексы'!S2</f>
        <v>10997</v>
      </c>
      <c r="G9" s="16">
        <f aca="true" t="shared" si="0" ref="G9:G15">IF(ISERROR(F9/E9-1),"н/д",F9/E9-1)</f>
        <v>0.006399702756548775</v>
      </c>
      <c r="H9" s="16">
        <f aca="true" t="shared" si="1" ref="H9:H15">IF(ISERROR(F9/D9-1),"н/д",F9/D9-1)</f>
        <v>0.012894906511927706</v>
      </c>
      <c r="I9" s="16">
        <f aca="true" t="shared" si="2" ref="I9:I15">IF(ISERROR(F9/C9-1),"н/д",F9/C9-1)</f>
        <v>0.035694104351101874</v>
      </c>
      <c r="J9" s="16">
        <f aca="true" t="shared" si="3" ref="J9:J15">IF(ISERROR(F9/B9-1),"н/д",F9/B9-1)</f>
        <v>0.2171555063641395</v>
      </c>
    </row>
    <row r="10" spans="1:10" ht="18.75">
      <c r="A10" s="14" t="s">
        <v>19</v>
      </c>
      <c r="B10" s="15">
        <v>1632</v>
      </c>
      <c r="C10" s="19">
        <v>2317</v>
      </c>
      <c r="D10" s="15">
        <v>2398</v>
      </c>
      <c r="E10" s="15">
        <f>'[1]СевАм-индексы'!Q18</f>
        <v>2436.8100000000004</v>
      </c>
      <c r="F10" s="15">
        <f>'[1]СевАм-индексы'!S18</f>
        <v>2454</v>
      </c>
      <c r="G10" s="16">
        <f t="shared" si="0"/>
        <v>0.007054304603149042</v>
      </c>
      <c r="H10" s="16">
        <f t="shared" si="1"/>
        <v>0.02335279399499579</v>
      </c>
      <c r="I10" s="16">
        <f t="shared" si="2"/>
        <v>0.059128182995252576</v>
      </c>
      <c r="J10" s="16">
        <f t="shared" si="3"/>
        <v>0.5036764705882353</v>
      </c>
    </row>
    <row r="11" spans="1:10" ht="18.75">
      <c r="A11" s="14" t="s">
        <v>20</v>
      </c>
      <c r="B11" s="15">
        <v>932</v>
      </c>
      <c r="C11" s="19">
        <v>1145</v>
      </c>
      <c r="D11" s="15">
        <v>1169</v>
      </c>
      <c r="E11" s="15">
        <f>'[1]СевАм-индексы'!Q8</f>
        <v>1186.4399999999998</v>
      </c>
      <c r="F11" s="15">
        <f>'[1]СевАм-индексы'!S8</f>
        <v>1194</v>
      </c>
      <c r="G11" s="16">
        <f t="shared" si="0"/>
        <v>0.006372003641144985</v>
      </c>
      <c r="H11" s="16">
        <f t="shared" si="1"/>
        <v>0.021385799828913532</v>
      </c>
      <c r="I11" s="16">
        <f t="shared" si="2"/>
        <v>0.042794759825327544</v>
      </c>
      <c r="J11" s="16">
        <f t="shared" si="3"/>
        <v>0.2811158798283262</v>
      </c>
    </row>
    <row r="12" spans="1:10" ht="18.75">
      <c r="A12" s="14" t="s">
        <v>21</v>
      </c>
      <c r="B12" s="15">
        <v>3350</v>
      </c>
      <c r="C12" s="15">
        <v>4083</v>
      </c>
      <c r="D12" s="15">
        <v>3974</v>
      </c>
      <c r="E12" s="15">
        <f>'[1]евр-индексы'!Q47</f>
        <v>4050.54</v>
      </c>
      <c r="F12" s="15">
        <f>'[1]евр-индексы'!S47</f>
        <v>4054</v>
      </c>
      <c r="G12" s="16">
        <f t="shared" si="0"/>
        <v>0.0008542070933752477</v>
      </c>
      <c r="H12" s="16">
        <f t="shared" si="1"/>
        <v>0.020130850528434774</v>
      </c>
      <c r="I12" s="16">
        <f t="shared" si="2"/>
        <v>-0.007102620622091549</v>
      </c>
      <c r="J12" s="16">
        <f t="shared" si="3"/>
        <v>0.2101492537313432</v>
      </c>
    </row>
    <row r="13" spans="1:10" ht="18.75">
      <c r="A13" s="14" t="s">
        <v>22</v>
      </c>
      <c r="B13" s="15">
        <v>4973</v>
      </c>
      <c r="C13" s="19">
        <v>6087</v>
      </c>
      <c r="D13" s="15">
        <v>6154</v>
      </c>
      <c r="E13" s="15">
        <f>'[1]евр-индексы'!Q36</f>
        <v>6249.7</v>
      </c>
      <c r="F13" s="15">
        <f>'[1]евр-индексы'!S36</f>
        <v>6259</v>
      </c>
      <c r="G13" s="16">
        <f t="shared" si="0"/>
        <v>0.0014880714274285722</v>
      </c>
      <c r="H13" s="16">
        <f t="shared" si="1"/>
        <v>0.017062073448163906</v>
      </c>
      <c r="I13" s="16">
        <f t="shared" si="2"/>
        <v>0.028256941021849835</v>
      </c>
      <c r="J13" s="16">
        <f t="shared" si="3"/>
        <v>0.2585964206716267</v>
      </c>
    </row>
    <row r="14" spans="1:10" ht="18.75">
      <c r="A14" s="14" t="s">
        <v>23</v>
      </c>
      <c r="B14" s="15">
        <v>4562</v>
      </c>
      <c r="C14" s="19">
        <v>5585</v>
      </c>
      <c r="D14" s="15">
        <v>5680</v>
      </c>
      <c r="E14" s="15">
        <f>'[1]евр-индексы'!Q27</f>
        <v>5770.98</v>
      </c>
      <c r="F14" s="15">
        <f>'[1]евр-индексы'!S27</f>
        <v>5773</v>
      </c>
      <c r="G14" s="16">
        <f t="shared" si="0"/>
        <v>0.000350027205084924</v>
      </c>
      <c r="H14" s="16">
        <f t="shared" si="1"/>
        <v>0.016373239436619613</v>
      </c>
      <c r="I14" s="16">
        <f t="shared" si="2"/>
        <v>0.03366159355416287</v>
      </c>
      <c r="J14" s="16">
        <f t="shared" si="3"/>
        <v>0.26545374835598423</v>
      </c>
    </row>
    <row r="15" spans="1:10" ht="18.75">
      <c r="A15" s="14" t="s">
        <v>24</v>
      </c>
      <c r="B15" s="15">
        <v>9043</v>
      </c>
      <c r="C15" s="19">
        <v>10798</v>
      </c>
      <c r="D15" s="15">
        <v>11244</v>
      </c>
      <c r="E15" s="15">
        <f>'[1]азия-индексы'!S10</f>
        <v>11204.34</v>
      </c>
      <c r="F15" s="15">
        <f>'[1]азия-индексы'!L10</f>
        <v>11252</v>
      </c>
      <c r="G15" s="16">
        <f t="shared" si="0"/>
        <v>0.004253708830685321</v>
      </c>
      <c r="H15" s="16">
        <f t="shared" si="1"/>
        <v>0.0007114905727498844</v>
      </c>
      <c r="I15" s="16">
        <f t="shared" si="2"/>
        <v>0.042044823115391816</v>
      </c>
      <c r="J15" s="16">
        <f t="shared" si="3"/>
        <v>0.24427734159018022</v>
      </c>
    </row>
    <row r="16" spans="1:10" ht="18.75">
      <c r="A16" s="17" t="s">
        <v>25</v>
      </c>
      <c r="B16" s="17"/>
      <c r="C16" s="17"/>
      <c r="D16" s="17"/>
      <c r="E16" s="17"/>
      <c r="F16" s="17"/>
      <c r="G16" s="20"/>
      <c r="H16" s="20"/>
      <c r="I16" s="20"/>
      <c r="J16" s="20"/>
    </row>
    <row r="17" spans="1:10" ht="18.75">
      <c r="A17" s="14" t="s">
        <v>26</v>
      </c>
      <c r="B17" s="15">
        <v>4698</v>
      </c>
      <c r="C17" s="19">
        <v>8324</v>
      </c>
      <c r="D17" s="15">
        <v>8013</v>
      </c>
      <c r="E17" s="15">
        <f>'[1]азия-индексы'!S46</f>
        <v>8092.03</v>
      </c>
      <c r="F17" s="15">
        <f>'[1]азия-индексы'!L46</f>
        <v>8118</v>
      </c>
      <c r="G17" s="16">
        <f aca="true" t="shared" si="4" ref="G17:G22">IF(ISERROR(F17/E17-1),"н/д",F17/E17-1)</f>
        <v>0.0032093306623925955</v>
      </c>
      <c r="H17" s="16">
        <f aca="true" t="shared" si="5" ref="H17:H22">IF(ISERROR(F17/D17-1),"н/д",F17/D17-1)</f>
        <v>0.013103706476975008</v>
      </c>
      <c r="I17" s="16">
        <f aca="true" t="shared" si="6" ref="I17:I22">IF(ISERROR(F17/C17-1),"н/д",F17/C17-1)</f>
        <v>-0.024747717443536765</v>
      </c>
      <c r="J17" s="16">
        <f aca="true" t="shared" si="7" ref="J17:J22">IF(ISERROR(F17/B17-1),"н/д",F17/B17-1)</f>
        <v>0.7279693486590038</v>
      </c>
    </row>
    <row r="18" spans="1:10" ht="18.75">
      <c r="A18" s="14" t="s">
        <v>27</v>
      </c>
      <c r="B18" s="15">
        <v>313</v>
      </c>
      <c r="C18" s="19">
        <v>515</v>
      </c>
      <c r="D18" s="15">
        <v>508</v>
      </c>
      <c r="E18" s="15">
        <f>'[1]азия-индексы'!S93</f>
        <v>517.42</v>
      </c>
      <c r="F18" s="15">
        <f>'[1]азия-индексы'!L93</f>
        <v>520</v>
      </c>
      <c r="G18" s="16">
        <f t="shared" si="4"/>
        <v>0.004986278071972494</v>
      </c>
      <c r="H18" s="16">
        <f t="shared" si="5"/>
        <v>0.023622047244094446</v>
      </c>
      <c r="I18" s="16">
        <f t="shared" si="6"/>
        <v>0.009708737864077666</v>
      </c>
      <c r="J18" s="16">
        <f t="shared" si="7"/>
        <v>0.6613418530351438</v>
      </c>
    </row>
    <row r="19" spans="1:10" ht="18.75">
      <c r="A19" s="14" t="s">
        <v>28</v>
      </c>
      <c r="B19" s="15">
        <v>9903</v>
      </c>
      <c r="C19" s="19">
        <v>17563</v>
      </c>
      <c r="D19" s="15">
        <v>17528</v>
      </c>
      <c r="E19" s="15">
        <f>'[1]азия-индексы'!S78</f>
        <v>17933.14</v>
      </c>
      <c r="F19" s="15">
        <f>'[1]азия-индексы'!L78</f>
        <v>17862</v>
      </c>
      <c r="G19" s="16">
        <f t="shared" si="4"/>
        <v>-0.003966957264595061</v>
      </c>
      <c r="H19" s="16">
        <f t="shared" si="5"/>
        <v>0.019055225924235586</v>
      </c>
      <c r="I19" s="16">
        <f t="shared" si="6"/>
        <v>0.01702442635085122</v>
      </c>
      <c r="J19" s="16">
        <f t="shared" si="7"/>
        <v>0.8036958497425022</v>
      </c>
    </row>
    <row r="20" spans="1:10" ht="18.75">
      <c r="A20" s="14" t="s">
        <v>29</v>
      </c>
      <c r="B20" s="15">
        <v>1437</v>
      </c>
      <c r="C20" s="19">
        <v>2627</v>
      </c>
      <c r="D20" s="15">
        <v>2777</v>
      </c>
      <c r="E20" s="15">
        <f>'[1]азия-индексы'!S74</f>
        <v>2845.02</v>
      </c>
      <c r="F20" s="15">
        <f>'[1]азия-индексы'!L74</f>
        <v>2873</v>
      </c>
      <c r="G20" s="16">
        <f t="shared" si="4"/>
        <v>0.009834728754103628</v>
      </c>
      <c r="H20" s="16">
        <f t="shared" si="5"/>
        <v>0.034569679510262796</v>
      </c>
      <c r="I20" s="16">
        <f t="shared" si="6"/>
        <v>0.09364293871336127</v>
      </c>
      <c r="J20" s="16">
        <f t="shared" si="7"/>
        <v>0.999304105775922</v>
      </c>
    </row>
    <row r="21" spans="1:10" ht="18.75">
      <c r="A21" s="14" t="s">
        <v>30</v>
      </c>
      <c r="B21" s="15">
        <v>571</v>
      </c>
      <c r="C21" s="19">
        <v>1190</v>
      </c>
      <c r="D21" s="15">
        <v>1229</v>
      </c>
      <c r="E21" s="15">
        <f>'[1]азия-индексы'!S38</f>
        <v>1249.88</v>
      </c>
      <c r="F21" s="15">
        <f>'[1]азия-индексы'!L38</f>
        <v>1253</v>
      </c>
      <c r="G21" s="16">
        <f t="shared" si="4"/>
        <v>0.00249623963900536</v>
      </c>
      <c r="H21" s="16">
        <f t="shared" si="5"/>
        <v>0.01952807160292913</v>
      </c>
      <c r="I21" s="16">
        <f t="shared" si="6"/>
        <v>0.05294117647058827</v>
      </c>
      <c r="J21" s="16">
        <f t="shared" si="7"/>
        <v>1.1943957968476355</v>
      </c>
    </row>
    <row r="22" spans="1:10" ht="18.75">
      <c r="A22" s="14" t="s">
        <v>31</v>
      </c>
      <c r="B22" s="15">
        <v>40244</v>
      </c>
      <c r="C22" s="19">
        <v>70263</v>
      </c>
      <c r="D22" s="15">
        <v>70372</v>
      </c>
      <c r="E22" s="15">
        <f>'[1]СевАм-индексы'!Q69</f>
        <v>71784.78</v>
      </c>
      <c r="F22" s="15">
        <f>'[1]СевАм-индексы'!S69</f>
        <v>71417</v>
      </c>
      <c r="G22" s="16">
        <f t="shared" si="4"/>
        <v>-0.005123370162867347</v>
      </c>
      <c r="H22" s="16">
        <f t="shared" si="5"/>
        <v>0.01484965611322675</v>
      </c>
      <c r="I22" s="16">
        <f t="shared" si="6"/>
        <v>0.016424006945333858</v>
      </c>
      <c r="J22" s="16">
        <f t="shared" si="7"/>
        <v>0.7745999403637809</v>
      </c>
    </row>
    <row r="23" spans="1:10" ht="18.75">
      <c r="A23" s="17" t="s">
        <v>32</v>
      </c>
      <c r="B23" s="17"/>
      <c r="C23" s="17"/>
      <c r="D23" s="17"/>
      <c r="E23" s="17"/>
      <c r="F23" s="17"/>
      <c r="G23" s="7"/>
      <c r="H23" s="7"/>
      <c r="I23" s="7"/>
      <c r="J23" s="7"/>
    </row>
    <row r="24" spans="1:10" ht="18.75">
      <c r="A24" s="14" t="s">
        <v>33</v>
      </c>
      <c r="B24" s="21">
        <v>46.99</v>
      </c>
      <c r="C24" s="22">
        <v>82.13</v>
      </c>
      <c r="D24" s="21">
        <v>82.7</v>
      </c>
      <c r="E24" s="21">
        <f>'[1]сырье'!J2</f>
        <v>84.83</v>
      </c>
      <c r="F24" s="21" t="str">
        <f>'[1]сырье'!G2</f>
        <v>85,510</v>
      </c>
      <c r="G24" s="16">
        <f aca="true" t="shared" si="8" ref="G24:G33">IF(ISERROR(F24/E24-1),"н/д",F24/E24-1)</f>
        <v>0.008016032064128265</v>
      </c>
      <c r="H24" s="16">
        <f aca="true" t="shared" si="9" ref="H24:H33">IF(ISERROR(F24/D24-1),"н/д",F24/D24-1)</f>
        <v>0.03397823458282945</v>
      </c>
      <c r="I24" s="16">
        <f aca="true" t="shared" si="10" ref="I24:I33">IF(ISERROR(F24/C24-1),"н/д",F24/C24-1)</f>
        <v>0.04115426762449781</v>
      </c>
      <c r="J24" s="16">
        <f aca="true" t="shared" si="11" ref="J24:J33">IF(ISERROR(F24/B24-1),"н/д",F24/B24-1)</f>
        <v>0.8197488827410087</v>
      </c>
    </row>
    <row r="25" spans="1:10" ht="18.75">
      <c r="A25" s="14" t="s">
        <v>34</v>
      </c>
      <c r="B25" s="21">
        <v>46.34</v>
      </c>
      <c r="C25" s="22">
        <v>83.57</v>
      </c>
      <c r="D25" s="21">
        <v>83.76</v>
      </c>
      <c r="E25" s="21">
        <f>'[1]сырье'!J7</f>
        <v>84.92</v>
      </c>
      <c r="F25" s="21" t="str">
        <f>'[1]сырье'!G7</f>
        <v>85,450</v>
      </c>
      <c r="G25" s="16">
        <f t="shared" si="8"/>
        <v>0.006241168158266586</v>
      </c>
      <c r="H25" s="16">
        <f t="shared" si="9"/>
        <v>0.0201766953199618</v>
      </c>
      <c r="I25" s="16">
        <f t="shared" si="10"/>
        <v>0.022496111044633338</v>
      </c>
      <c r="J25" s="16">
        <f t="shared" si="11"/>
        <v>0.8439792835563227</v>
      </c>
    </row>
    <row r="26" spans="1:10" ht="18.75">
      <c r="A26" s="14" t="s">
        <v>35</v>
      </c>
      <c r="B26" s="21">
        <v>877</v>
      </c>
      <c r="C26" s="21">
        <v>1154.6</v>
      </c>
      <c r="D26" s="21">
        <v>1114.5</v>
      </c>
      <c r="E26" s="21">
        <f>'[1]сырье'!J32</f>
        <v>1161.8999999999999</v>
      </c>
      <c r="F26" s="21" t="str">
        <f>'[1]сырье'!G32</f>
        <v>1165,100</v>
      </c>
      <c r="G26" s="16">
        <f t="shared" si="8"/>
        <v>0.002754109647990388</v>
      </c>
      <c r="H26" s="16">
        <f t="shared" si="9"/>
        <v>0.045401525347689375</v>
      </c>
      <c r="I26" s="16">
        <f t="shared" si="10"/>
        <v>0.00909405854841494</v>
      </c>
      <c r="J26" s="16">
        <f t="shared" si="11"/>
        <v>0.32850627137970334</v>
      </c>
    </row>
    <row r="27" spans="1:10" ht="18.75">
      <c r="A27" s="14" t="s">
        <v>36</v>
      </c>
      <c r="B27" s="21">
        <v>3070</v>
      </c>
      <c r="C27" s="22">
        <v>7672.08</v>
      </c>
      <c r="D27" s="21">
        <v>7834.12</v>
      </c>
      <c r="E27" s="21">
        <f>'[1]инд-обновл'!I16</f>
        <v>7914.59</v>
      </c>
      <c r="F27" s="21">
        <f>'[1]инд-обновл'!B16</f>
        <v>7993.95</v>
      </c>
      <c r="G27" s="16">
        <f t="shared" si="8"/>
        <v>0.010027051306511048</v>
      </c>
      <c r="H27" s="16">
        <f t="shared" si="9"/>
        <v>0.02040178092753231</v>
      </c>
      <c r="I27" s="16">
        <f t="shared" si="10"/>
        <v>0.04195342071511243</v>
      </c>
      <c r="J27" s="16">
        <f t="shared" si="11"/>
        <v>1.6038925081433226</v>
      </c>
    </row>
    <row r="28" spans="1:10" ht="18.75">
      <c r="A28" s="14" t="s">
        <v>37</v>
      </c>
      <c r="B28" s="21">
        <v>12710</v>
      </c>
      <c r="C28" s="22">
        <v>18346</v>
      </c>
      <c r="D28" s="21">
        <v>24995</v>
      </c>
      <c r="E28" s="21">
        <f>'[1]инд-обновл'!I17</f>
        <v>25200</v>
      </c>
      <c r="F28" s="21">
        <f>'[1]инд-обновл'!B17</f>
        <v>25550</v>
      </c>
      <c r="G28" s="16">
        <f t="shared" si="8"/>
        <v>0.01388888888888884</v>
      </c>
      <c r="H28" s="16">
        <f t="shared" si="9"/>
        <v>0.022204440888177635</v>
      </c>
      <c r="I28" s="16">
        <f t="shared" si="10"/>
        <v>0.3926741524037938</v>
      </c>
      <c r="J28" s="16">
        <f t="shared" si="11"/>
        <v>1.010228166797797</v>
      </c>
    </row>
    <row r="29" spans="1:10" ht="18.75">
      <c r="A29" s="14" t="s">
        <v>38</v>
      </c>
      <c r="B29" s="21">
        <v>1495</v>
      </c>
      <c r="C29" s="22">
        <v>2350.25</v>
      </c>
      <c r="D29" s="21">
        <v>2323</v>
      </c>
      <c r="E29" s="21">
        <f>'[1]инд-обновл'!I14</f>
        <v>2406</v>
      </c>
      <c r="F29" s="21">
        <f>'[1]инд-обновл'!B14</f>
        <v>2424.15</v>
      </c>
      <c r="G29" s="16">
        <f t="shared" si="8"/>
        <v>0.00754364089775561</v>
      </c>
      <c r="H29" s="16">
        <f t="shared" si="9"/>
        <v>0.043542832544124055</v>
      </c>
      <c r="I29" s="16">
        <f t="shared" si="10"/>
        <v>0.031443463461333865</v>
      </c>
      <c r="J29" s="16">
        <f t="shared" si="11"/>
        <v>0.6215050167224081</v>
      </c>
    </row>
    <row r="30" spans="1:10" ht="18.75">
      <c r="A30" s="14" t="s">
        <v>39</v>
      </c>
      <c r="B30" s="21">
        <v>47.81</v>
      </c>
      <c r="C30" s="22">
        <v>73.15</v>
      </c>
      <c r="D30" s="21">
        <v>80.55</v>
      </c>
      <c r="E30" s="21">
        <f>'[1]сырье'!J15</f>
        <v>78.07</v>
      </c>
      <c r="F30" s="21" t="str">
        <f>'[1]сырье'!G15</f>
        <v>79,110</v>
      </c>
      <c r="G30" s="16">
        <f t="shared" si="8"/>
        <v>0.01332137825028834</v>
      </c>
      <c r="H30" s="16">
        <f t="shared" si="9"/>
        <v>-0.01787709497206702</v>
      </c>
      <c r="I30" s="16">
        <f t="shared" si="10"/>
        <v>0.08147641831852348</v>
      </c>
      <c r="J30" s="16">
        <f t="shared" si="11"/>
        <v>0.6546747542355156</v>
      </c>
    </row>
    <row r="31" spans="1:10" ht="18.75">
      <c r="A31" s="14" t="s">
        <v>40</v>
      </c>
      <c r="B31" s="21">
        <v>11.3</v>
      </c>
      <c r="C31" s="22">
        <v>27.53</v>
      </c>
      <c r="D31" s="21">
        <v>16.59</v>
      </c>
      <c r="E31" s="21">
        <f>'[1]сырье'!J23</f>
        <v>16.76</v>
      </c>
      <c r="F31" s="21" t="str">
        <f>'[1]сырье'!G23</f>
        <v>16,820</v>
      </c>
      <c r="G31" s="16">
        <f t="shared" si="8"/>
        <v>0.0035799522673030104</v>
      </c>
      <c r="H31" s="16">
        <f t="shared" si="9"/>
        <v>0.013863773357444265</v>
      </c>
      <c r="I31" s="16">
        <f t="shared" si="10"/>
        <v>-0.3890301489284417</v>
      </c>
      <c r="J31" s="16">
        <f t="shared" si="11"/>
        <v>0.48849557522123876</v>
      </c>
    </row>
    <row r="32" spans="1:10" ht="18.75">
      <c r="A32" s="14" t="s">
        <v>41</v>
      </c>
      <c r="B32" s="21">
        <v>392.5</v>
      </c>
      <c r="C32" s="22">
        <v>423.75</v>
      </c>
      <c r="D32" s="21">
        <v>345</v>
      </c>
      <c r="E32" s="21">
        <f>'[1]сырье'!J14</f>
        <v>357.25</v>
      </c>
      <c r="F32" s="21" t="str">
        <f>'[1]сырье'!G14</f>
        <v>360,750</v>
      </c>
      <c r="G32" s="16">
        <f t="shared" si="8"/>
        <v>0.009797060881735487</v>
      </c>
      <c r="H32" s="16">
        <f t="shared" si="9"/>
        <v>0.04565217391304355</v>
      </c>
      <c r="I32" s="16">
        <f t="shared" si="10"/>
        <v>-0.14867256637168147</v>
      </c>
      <c r="J32" s="16">
        <f t="shared" si="11"/>
        <v>-0.08089171974522291</v>
      </c>
    </row>
    <row r="33" spans="1:10" ht="18.75">
      <c r="A33" s="14" t="s">
        <v>42</v>
      </c>
      <c r="B33" s="21">
        <v>6487.1</v>
      </c>
      <c r="C33" s="22">
        <v>6385.58</v>
      </c>
      <c r="D33" s="21">
        <v>5016.39</v>
      </c>
      <c r="E33" s="21">
        <f>'[1]сырье'!M12</f>
        <v>5199.663132</v>
      </c>
      <c r="F33" s="21">
        <f>'[1]сырье'!L12</f>
        <v>5243.061468</v>
      </c>
      <c r="G33" s="16">
        <f t="shared" si="8"/>
        <v>0.008346374543557689</v>
      </c>
      <c r="H33" s="16">
        <f t="shared" si="9"/>
        <v>0.045186173323844336</v>
      </c>
      <c r="I33" s="16">
        <f t="shared" si="10"/>
        <v>-0.17892165347548694</v>
      </c>
      <c r="J33" s="16">
        <f t="shared" si="11"/>
        <v>-0.1917711353301168</v>
      </c>
    </row>
    <row r="34" spans="1:10" ht="18.75">
      <c r="A34" s="17" t="s">
        <v>43</v>
      </c>
      <c r="B34" s="6"/>
      <c r="C34" s="6"/>
      <c r="D34" s="6"/>
      <c r="E34" s="6"/>
      <c r="F34" s="6"/>
      <c r="G34" s="7"/>
      <c r="H34" s="7"/>
      <c r="I34" s="7"/>
      <c r="J34" s="7"/>
    </row>
    <row r="35" spans="1:10" ht="18.75">
      <c r="A35" s="23" t="s">
        <v>13</v>
      </c>
      <c r="B35" s="24">
        <v>39814</v>
      </c>
      <c r="C35" s="24">
        <v>40179</v>
      </c>
      <c r="D35" s="24">
        <v>40269</v>
      </c>
      <c r="E35" s="9">
        <f>IF(J35=2,F35-3,F35-1)</f>
        <v>40277</v>
      </c>
      <c r="F35" s="24">
        <f ca="1">TODAY()</f>
        <v>40280</v>
      </c>
      <c r="G35" s="25"/>
      <c r="H35" s="25"/>
      <c r="I35" s="25"/>
      <c r="J35" s="11">
        <f>WEEKDAY(F35)</f>
        <v>2</v>
      </c>
    </row>
    <row r="36" spans="1:10" ht="18.75">
      <c r="A36" s="14" t="s">
        <v>44</v>
      </c>
      <c r="B36" s="26">
        <v>13</v>
      </c>
      <c r="C36" s="21">
        <v>8.75</v>
      </c>
      <c r="D36" s="21">
        <v>8.25</v>
      </c>
      <c r="E36" s="21">
        <v>8.25</v>
      </c>
      <c r="F36" s="21">
        <v>8.25</v>
      </c>
      <c r="G36" s="27"/>
      <c r="H36" s="27"/>
      <c r="I36" s="28"/>
      <c r="J36" s="27"/>
    </row>
    <row r="37" spans="1:10" ht="37.5">
      <c r="A37" s="14" t="s">
        <v>45</v>
      </c>
      <c r="B37" s="29">
        <v>1027.6</v>
      </c>
      <c r="C37" s="29">
        <v>899.9</v>
      </c>
      <c r="D37" s="26">
        <v>578.6</v>
      </c>
      <c r="E37" s="26">
        <f>'[1]остатки средств на кс'!F5</f>
        <v>514.1</v>
      </c>
      <c r="F37" s="26">
        <f>'[1]остатки средств на кс'!F4</f>
        <v>396.3</v>
      </c>
      <c r="G37" s="16">
        <f aca="true" t="shared" si="12" ref="G37:G43">IF(ISERROR(F37/E37-1),"н/д",F37/E37-1)</f>
        <v>-0.22913829994164558</v>
      </c>
      <c r="H37" s="16">
        <f aca="true" t="shared" si="13" ref="H37:H43">IF(ISERROR(F37/D37-1),"н/д",F37/D37-1)</f>
        <v>-0.3150708606982371</v>
      </c>
      <c r="I37" s="16">
        <f aca="true" t="shared" si="14" ref="I37:I43">IF(ISERROR(F37/C37-1),"н/д",F37/C37-1)</f>
        <v>-0.5596177353039227</v>
      </c>
      <c r="J37" s="16">
        <f aca="true" t="shared" si="15" ref="J37:J43">IF(ISERROR(F37/B37-1),"н/д",F37/B37-1)</f>
        <v>-0.6143441027637213</v>
      </c>
    </row>
    <row r="38" spans="1:10" ht="37.5">
      <c r="A38" s="14" t="s">
        <v>46</v>
      </c>
      <c r="B38" s="26">
        <v>802.7</v>
      </c>
      <c r="C38" s="26">
        <v>665.4</v>
      </c>
      <c r="D38" s="26">
        <v>403.8</v>
      </c>
      <c r="E38" s="26">
        <f>'[1]остатки средств на кс'!G5</f>
        <v>345.6</v>
      </c>
      <c r="F38" s="26">
        <f>'[1]остатки средств на кс'!G4</f>
        <v>247.7</v>
      </c>
      <c r="G38" s="16">
        <f t="shared" si="12"/>
        <v>-0.283275462962963</v>
      </c>
      <c r="H38" s="16">
        <f t="shared" si="13"/>
        <v>-0.38657751362060433</v>
      </c>
      <c r="I38" s="16">
        <f t="shared" si="14"/>
        <v>-0.6277427111511873</v>
      </c>
      <c r="J38" s="16">
        <f t="shared" si="15"/>
        <v>-0.691416469415722</v>
      </c>
    </row>
    <row r="39" spans="1:10" ht="18.75">
      <c r="A39" s="14" t="s">
        <v>47</v>
      </c>
      <c r="B39" s="26">
        <v>15.7</v>
      </c>
      <c r="C39" s="26">
        <v>8.12</v>
      </c>
      <c r="D39" s="21">
        <v>4.38</v>
      </c>
      <c r="E39" s="21">
        <f>'[1]ратес-сбр'!C8</f>
        <v>4.29</v>
      </c>
      <c r="F39" s="21">
        <f>'[1]ратес-сбр'!D8</f>
        <v>4.38</v>
      </c>
      <c r="G39" s="16">
        <f t="shared" si="12"/>
        <v>0.020979020979021046</v>
      </c>
      <c r="H39" s="16">
        <f t="shared" si="13"/>
        <v>0</v>
      </c>
      <c r="I39" s="16">
        <f t="shared" si="14"/>
        <v>-0.46059113300492605</v>
      </c>
      <c r="J39" s="16">
        <f t="shared" si="15"/>
        <v>-0.7210191082802548</v>
      </c>
    </row>
    <row r="40" spans="1:10" ht="18.75">
      <c r="A40" s="14" t="s">
        <v>48</v>
      </c>
      <c r="B40" s="26">
        <v>21.6</v>
      </c>
      <c r="C40" s="26">
        <v>11.04</v>
      </c>
      <c r="D40" s="21">
        <v>5.66</v>
      </c>
      <c r="E40" s="21">
        <f>'[1]ратес-сбр'!E8</f>
        <v>5.71</v>
      </c>
      <c r="F40" s="21">
        <f>'[1]ратес-сбр'!F8</f>
        <v>5.7</v>
      </c>
      <c r="G40" s="16">
        <f t="shared" si="12"/>
        <v>-0.0017513134851138146</v>
      </c>
      <c r="H40" s="16">
        <f t="shared" si="13"/>
        <v>0.007067137809187329</v>
      </c>
      <c r="I40" s="16">
        <f t="shared" si="14"/>
        <v>-0.48369565217391297</v>
      </c>
      <c r="J40" s="16">
        <f t="shared" si="15"/>
        <v>-0.7361111111111112</v>
      </c>
    </row>
    <row r="41" spans="1:10" ht="18.75">
      <c r="A41" s="14" t="s">
        <v>49</v>
      </c>
      <c r="B41" s="30">
        <v>1.4</v>
      </c>
      <c r="C41" s="30">
        <v>0.25</v>
      </c>
      <c r="D41" s="30">
        <v>0.291</v>
      </c>
      <c r="E41" s="30">
        <v>0.295</v>
      </c>
      <c r="F41" s="30">
        <v>0.294</v>
      </c>
      <c r="G41" s="16">
        <f t="shared" si="12"/>
        <v>-0.003389830508474634</v>
      </c>
      <c r="H41" s="16">
        <f t="shared" si="13"/>
        <v>0.010309278350515427</v>
      </c>
      <c r="I41" s="16">
        <f t="shared" si="14"/>
        <v>0.17599999999999993</v>
      </c>
      <c r="J41" s="16">
        <f t="shared" si="15"/>
        <v>-0.79</v>
      </c>
    </row>
    <row r="42" spans="1:10" ht="18.75">
      <c r="A42" s="14" t="s">
        <v>50</v>
      </c>
      <c r="B42" s="26">
        <v>29.4</v>
      </c>
      <c r="C42" s="21">
        <v>30.2</v>
      </c>
      <c r="D42" s="21">
        <v>29.4</v>
      </c>
      <c r="E42" s="26">
        <f>'[1]курсы валют'!AG18</f>
        <v>29.400228598929193</v>
      </c>
      <c r="F42" s="26" t="str">
        <f>'[1]курсы валют'!AE18</f>
        <v>29,3232</v>
      </c>
      <c r="G42" s="16">
        <f t="shared" si="12"/>
        <v>-0.0026199999999999557</v>
      </c>
      <c r="H42" s="16">
        <f t="shared" si="13"/>
        <v>-0.002612244897959193</v>
      </c>
      <c r="I42" s="16">
        <f t="shared" si="14"/>
        <v>-0.029033112582781406</v>
      </c>
      <c r="J42" s="16">
        <f t="shared" si="15"/>
        <v>-0.002612244897959193</v>
      </c>
    </row>
    <row r="43" spans="1:10" ht="18.75">
      <c r="A43" s="14" t="s">
        <v>51</v>
      </c>
      <c r="B43" s="26">
        <v>41.4</v>
      </c>
      <c r="C43" s="21">
        <v>43.5</v>
      </c>
      <c r="D43" s="21">
        <v>39.7</v>
      </c>
      <c r="E43" s="26">
        <f>'[1]курсы валют'!AG21</f>
        <v>39.152253106442444</v>
      </c>
      <c r="F43" s="26">
        <f>'[1]курсы валют'!AE21</f>
        <v>39.2286</v>
      </c>
      <c r="G43" s="16">
        <f t="shared" si="12"/>
        <v>0.0019499999999998963</v>
      </c>
      <c r="H43" s="16">
        <f t="shared" si="13"/>
        <v>-0.011874055415617146</v>
      </c>
      <c r="I43" s="16">
        <f t="shared" si="14"/>
        <v>-0.09819310344827581</v>
      </c>
      <c r="J43" s="16">
        <f t="shared" si="15"/>
        <v>-0.052449275362318803</v>
      </c>
    </row>
    <row r="44" spans="1:10" ht="18.75">
      <c r="A44" s="31" t="s">
        <v>52</v>
      </c>
      <c r="B44" s="32">
        <v>39814</v>
      </c>
      <c r="C44" s="32">
        <v>40179</v>
      </c>
      <c r="D44" s="33">
        <f>'[1]ЗВР-cbr'!D5</f>
        <v>40256</v>
      </c>
      <c r="E44" s="32">
        <f>'[1]ЗВР-cbr'!D4</f>
        <v>40263</v>
      </c>
      <c r="F44" s="32">
        <f>'[1]ЗВР-cbr'!D3</f>
        <v>40270</v>
      </c>
      <c r="G44" s="34"/>
      <c r="H44" s="34"/>
      <c r="I44" s="34"/>
      <c r="J44" s="34"/>
    </row>
    <row r="45" spans="1:10" ht="37.5">
      <c r="A45" s="14" t="s">
        <v>53</v>
      </c>
      <c r="B45" s="26">
        <v>426</v>
      </c>
      <c r="C45" s="26">
        <v>437.7</v>
      </c>
      <c r="D45" s="26">
        <f>'[1]ЗВР-cbr'!L5</f>
        <v>448.2</v>
      </c>
      <c r="E45" s="26">
        <f>'[1]ЗВР-cbr'!L4</f>
        <v>444</v>
      </c>
      <c r="F45" s="26">
        <f>'[1]ЗВР-cbr'!L3</f>
        <v>447.2</v>
      </c>
      <c r="G45" s="16">
        <f>IF(ISERROR(F45/E45-1),"н/д",F45/E45-1)</f>
        <v>0.007207207207207134</v>
      </c>
      <c r="H45" s="16">
        <f>IF(ISERROR(F45/D45-1),"н/д",F45/D45-1)</f>
        <v>-0.002231146809460016</v>
      </c>
      <c r="I45" s="16">
        <f>IF(ISERROR(F45/C45-1),"н/д",F45/C45-1)</f>
        <v>0.02170436371944251</v>
      </c>
      <c r="J45" s="16">
        <f>IF(ISERROR(F45/B45-1),"н/д",F45/B45-1)</f>
        <v>0.04976525821596245</v>
      </c>
    </row>
    <row r="46" spans="1:10" ht="18.75">
      <c r="A46" s="35"/>
      <c r="B46" s="32">
        <v>39814</v>
      </c>
      <c r="C46" s="32">
        <v>40179</v>
      </c>
      <c r="D46" s="32">
        <v>40259</v>
      </c>
      <c r="E46" s="32">
        <v>40266</v>
      </c>
      <c r="F46" s="32">
        <v>40273</v>
      </c>
      <c r="G46" s="34"/>
      <c r="H46" s="34"/>
      <c r="I46" s="34"/>
      <c r="J46" s="34"/>
    </row>
    <row r="47" spans="1:10" ht="18.75">
      <c r="A47" s="14" t="s">
        <v>54</v>
      </c>
      <c r="B47" s="26">
        <v>13.3</v>
      </c>
      <c r="C47" s="26">
        <v>0</v>
      </c>
      <c r="D47" s="36">
        <v>3.1</v>
      </c>
      <c r="E47" s="36">
        <v>3.1</v>
      </c>
      <c r="F47" s="36">
        <v>3.2</v>
      </c>
      <c r="G47" s="27"/>
      <c r="H47" s="26"/>
      <c r="I47" s="26"/>
      <c r="J47" s="26"/>
    </row>
    <row r="48" spans="1:10" ht="18.75">
      <c r="A48" s="31" t="s">
        <v>55</v>
      </c>
      <c r="B48" s="32">
        <v>39814</v>
      </c>
      <c r="C48" s="32">
        <v>40179</v>
      </c>
      <c r="D48" s="32">
        <f>'[1]M2'!A6</f>
        <v>40179</v>
      </c>
      <c r="E48" s="32">
        <f>'[1]M2'!H3</f>
        <v>40210</v>
      </c>
      <c r="F48" s="32">
        <f>'[1]M2'!I3</f>
        <v>40238</v>
      </c>
      <c r="G48" s="37"/>
      <c r="H48" s="34"/>
      <c r="I48" s="38"/>
      <c r="J48" s="38"/>
    </row>
    <row r="49" spans="1:10" ht="18.75">
      <c r="A49" s="14" t="s">
        <v>56</v>
      </c>
      <c r="B49" s="26">
        <v>13493.2</v>
      </c>
      <c r="C49" s="26">
        <v>15697.7</v>
      </c>
      <c r="D49" s="26">
        <f>'[1]M2'!B6</f>
        <v>15697.7</v>
      </c>
      <c r="E49" s="26">
        <f>'[1]M2'!H4</f>
        <v>15331</v>
      </c>
      <c r="F49" s="26">
        <f>'[1]M2'!I4</f>
        <v>15565.9</v>
      </c>
      <c r="G49" s="16">
        <f>IF(ISERROR(F49/E49-1),"н/д",F49/E49-1)</f>
        <v>0.015321896810384095</v>
      </c>
      <c r="H49" s="16"/>
      <c r="I49" s="16">
        <f>IF(ISERROR(F49/C49-1),"н/д",F49/C49-1)</f>
        <v>-0.008396134465558758</v>
      </c>
      <c r="J49" s="16">
        <f>IF(ISERROR(F49/B49-1),"н/д",F49/B49-1)</f>
        <v>0.15361070761568785</v>
      </c>
    </row>
    <row r="50" spans="1:10" ht="75">
      <c r="A50" s="14" t="s">
        <v>57</v>
      </c>
      <c r="B50" s="26">
        <v>102.1</v>
      </c>
      <c r="C50" s="26">
        <v>89.2</v>
      </c>
      <c r="D50" s="26">
        <v>89.2</v>
      </c>
      <c r="E50" s="26">
        <v>107.8</v>
      </c>
      <c r="F50" s="26">
        <v>101.9</v>
      </c>
      <c r="G50" s="26"/>
      <c r="H50" s="26"/>
      <c r="I50" s="26"/>
      <c r="J50" s="26"/>
    </row>
    <row r="51" spans="1:10" ht="18.75">
      <c r="A51" s="31" t="s">
        <v>58</v>
      </c>
      <c r="B51" s="32">
        <v>39814</v>
      </c>
      <c r="C51" s="39">
        <v>40148</v>
      </c>
      <c r="D51" s="32">
        <v>40179</v>
      </c>
      <c r="E51" s="32">
        <v>40269</v>
      </c>
      <c r="F51" s="32"/>
      <c r="G51" s="37"/>
      <c r="H51" s="34"/>
      <c r="I51" s="34"/>
      <c r="J51" s="34"/>
    </row>
    <row r="52" spans="1:10" ht="18.75">
      <c r="A52" s="14" t="s">
        <v>59</v>
      </c>
      <c r="B52" s="26">
        <v>480.5</v>
      </c>
      <c r="C52" s="26">
        <v>471.2</v>
      </c>
      <c r="D52" s="26">
        <v>471.6</v>
      </c>
      <c r="E52" s="26">
        <v>473.7</v>
      </c>
      <c r="F52" s="26"/>
      <c r="G52" s="16"/>
      <c r="H52" s="16"/>
      <c r="I52" s="40">
        <f>IF(ISERROR(F52/C52-1),"н/д",F52/C52-1)</f>
        <v>-1</v>
      </c>
      <c r="J52" s="40">
        <f>IF(ISERROR(F52/B52-1),"н/д",F52/B52-1)</f>
        <v>-1</v>
      </c>
    </row>
    <row r="53" spans="1:10" ht="37.5">
      <c r="A53" s="14" t="s">
        <v>60</v>
      </c>
      <c r="B53" s="26">
        <v>450.7</v>
      </c>
      <c r="C53" s="26"/>
      <c r="D53" s="26"/>
      <c r="E53" s="26"/>
      <c r="F53" s="26"/>
      <c r="G53" s="16"/>
      <c r="H53" s="16"/>
      <c r="I53" s="40" t="str">
        <f>IF(ISERROR(F53/C53-1),"н/д",F53/C53-1)</f>
        <v>н/д</v>
      </c>
      <c r="J53" s="40">
        <f>IF(ISERROR(F53/B53-1),"н/д",F53/B53-1)</f>
        <v>-1</v>
      </c>
    </row>
    <row r="54" spans="1:10" ht="37.5">
      <c r="A54" s="14" t="s">
        <v>61</v>
      </c>
      <c r="B54" s="26">
        <v>102.4</v>
      </c>
      <c r="C54" s="36"/>
      <c r="D54" s="36"/>
      <c r="E54" s="36"/>
      <c r="F54" s="36"/>
      <c r="G54" s="16"/>
      <c r="H54" s="16"/>
      <c r="I54" s="40" t="str">
        <f>IF(ISERROR(F54/C54-1),"н/д",F54/C54-1)</f>
        <v>н/д</v>
      </c>
      <c r="J54" s="40">
        <f>IF(ISERROR(F54/B54-1),"н/д",F54/B54-1)</f>
        <v>-1</v>
      </c>
    </row>
    <row r="55" spans="1:10" ht="18.75">
      <c r="A55" s="17" t="s">
        <v>62</v>
      </c>
      <c r="B55" s="17"/>
      <c r="C55" s="17"/>
      <c r="D55" s="17"/>
      <c r="E55" s="17"/>
      <c r="F55" s="17"/>
      <c r="G55" s="7"/>
      <c r="H55" s="7"/>
      <c r="I55" s="7"/>
      <c r="J55" s="7"/>
    </row>
    <row r="56" spans="1:10" ht="56.25">
      <c r="A56" s="5" t="s">
        <v>2</v>
      </c>
      <c r="B56" s="41" t="s">
        <v>63</v>
      </c>
      <c r="C56" s="41" t="s">
        <v>64</v>
      </c>
      <c r="D56" s="42">
        <v>40148</v>
      </c>
      <c r="E56" s="42">
        <v>40179</v>
      </c>
      <c r="F56" s="42">
        <v>40210</v>
      </c>
      <c r="G56" s="43" t="s">
        <v>65</v>
      </c>
      <c r="H56" s="5" t="s">
        <v>66</v>
      </c>
      <c r="I56" s="5" t="s">
        <v>67</v>
      </c>
      <c r="J56" s="44"/>
    </row>
    <row r="57" spans="1:10" ht="37.5">
      <c r="A57" s="14" t="s">
        <v>68</v>
      </c>
      <c r="B57" s="15">
        <v>9258.061</v>
      </c>
      <c r="C57" s="15">
        <v>7336.011</v>
      </c>
      <c r="D57" s="26">
        <v>657.8</v>
      </c>
      <c r="E57" s="26">
        <v>889.5</v>
      </c>
      <c r="F57" s="26">
        <v>570.2</v>
      </c>
      <c r="G57" s="16">
        <f>IF(ISERROR(F57/E57-1),"н/д",F57/E57-1)</f>
        <v>-0.35896571107363684</v>
      </c>
      <c r="H57" s="16">
        <f>IF(ISERROR(F57/D57-1),"н/д",F57/D57-1)</f>
        <v>-0.13317117664943734</v>
      </c>
      <c r="I57" s="16">
        <f>IF(ISERROR(C57/B57-1),"н/д",C57/B57-1)</f>
        <v>-0.20760826700104906</v>
      </c>
      <c r="J57" s="44"/>
    </row>
    <row r="58" spans="1:10" ht="37.5">
      <c r="A58" s="14" t="s">
        <v>69</v>
      </c>
      <c r="B58" s="15">
        <v>7560.874</v>
      </c>
      <c r="C58" s="15">
        <v>9662.149</v>
      </c>
      <c r="D58" s="26">
        <v>907.1</v>
      </c>
      <c r="E58" s="26">
        <v>1460.3</v>
      </c>
      <c r="F58" s="26">
        <v>830.9</v>
      </c>
      <c r="G58" s="16">
        <f>IF(ISERROR(F58/E58-1),"н/д",F58/E58-1)</f>
        <v>-0.4310073272615216</v>
      </c>
      <c r="H58" s="16">
        <f>IF(ISERROR(F58/D58-1),"н/д",F58/D58-1)</f>
        <v>-0.08400396869143434</v>
      </c>
      <c r="I58" s="16">
        <f>IF(ISERROR(C58/B58-1),"н/д",C58/B58-1)</f>
        <v>0.2779142993257129</v>
      </c>
      <c r="J58" s="44"/>
    </row>
    <row r="59" spans="1:10" ht="18.75">
      <c r="A59" s="14" t="s">
        <v>70</v>
      </c>
      <c r="B59" s="15">
        <f>B57-B58</f>
        <v>1697.187</v>
      </c>
      <c r="C59" s="15">
        <f>C57-C58</f>
        <v>-2326.137999999999</v>
      </c>
      <c r="D59" s="15">
        <f>D57-D58</f>
        <v>-249.30000000000007</v>
      </c>
      <c r="E59" s="15">
        <f>E57-E58</f>
        <v>-570.8</v>
      </c>
      <c r="F59" s="15">
        <f>F57-F58</f>
        <v>-260.69999999999993</v>
      </c>
      <c r="G59" s="16"/>
      <c r="H59" s="16"/>
      <c r="I59" s="16"/>
      <c r="J59" s="44"/>
    </row>
    <row r="60" spans="1:10" ht="18.75">
      <c r="A60" s="5" t="s">
        <v>2</v>
      </c>
      <c r="B60" s="41" t="s">
        <v>63</v>
      </c>
      <c r="C60" s="41" t="s">
        <v>64</v>
      </c>
      <c r="D60" s="41">
        <v>40148</v>
      </c>
      <c r="E60" s="41">
        <v>40179</v>
      </c>
      <c r="F60" s="41">
        <v>40210</v>
      </c>
      <c r="G60" s="43" t="s">
        <v>65</v>
      </c>
      <c r="H60" s="5" t="s">
        <v>66</v>
      </c>
      <c r="I60" s="45"/>
      <c r="J60" s="46"/>
    </row>
    <row r="61" spans="1:10" ht="18.75">
      <c r="A61" s="14" t="s">
        <v>71</v>
      </c>
      <c r="B61" s="26">
        <v>471.6</v>
      </c>
      <c r="C61" s="26">
        <v>304.1</v>
      </c>
      <c r="D61" s="47">
        <v>34.4</v>
      </c>
      <c r="E61" s="47">
        <v>28.4</v>
      </c>
      <c r="F61" s="47">
        <v>28.7</v>
      </c>
      <c r="G61" s="16">
        <f>IF(ISERROR(F61/E61-1),"н/д",F61/E61-1)</f>
        <v>0.010563380281690238</v>
      </c>
      <c r="H61" s="16">
        <f>IF(ISERROR(F61/D61-1),"н/д",F61/D61-1)</f>
        <v>-0.1656976744186046</v>
      </c>
      <c r="I61" s="45"/>
      <c r="J61" s="46"/>
    </row>
    <row r="62" spans="1:10" ht="18.75">
      <c r="A62" s="14" t="s">
        <v>72</v>
      </c>
      <c r="B62" s="26">
        <v>291.9</v>
      </c>
      <c r="C62" s="26">
        <v>191.9</v>
      </c>
      <c r="D62" s="47">
        <v>21.6</v>
      </c>
      <c r="E62" s="47">
        <v>11.6</v>
      </c>
      <c r="F62" s="47">
        <v>15.6</v>
      </c>
      <c r="G62" s="16">
        <f>IF(ISERROR(F62/E62-1),"н/д",F62/E62-1)</f>
        <v>0.3448275862068966</v>
      </c>
      <c r="H62" s="16">
        <f>IF(ISERROR(F62/D62-1),"н/д",F62/D62-1)</f>
        <v>-0.2777777777777778</v>
      </c>
      <c r="I62" s="45"/>
      <c r="J62" s="46"/>
    </row>
    <row r="63" spans="1:10" ht="37.5">
      <c r="A63" s="14" t="s">
        <v>73</v>
      </c>
      <c r="B63" s="47">
        <f>B61-B62</f>
        <v>179.70000000000005</v>
      </c>
      <c r="C63" s="47">
        <f>C61-C62</f>
        <v>112.20000000000002</v>
      </c>
      <c r="D63" s="47">
        <f>D61-D62</f>
        <v>12.799999999999997</v>
      </c>
      <c r="E63" s="47">
        <f>E61-E62</f>
        <v>16.799999999999997</v>
      </c>
      <c r="F63" s="47">
        <f>F61-F62</f>
        <v>13.1</v>
      </c>
      <c r="G63" s="16">
        <f>IF(ISERROR(F63/E63-1),"н/д",F63/E63-1)</f>
        <v>-0.22023809523809512</v>
      </c>
      <c r="H63" s="16">
        <f>IF(ISERROR(F63/D63-1),"н/д",F63/D63-1)</f>
        <v>0.023437500000000222</v>
      </c>
      <c r="I63" s="34"/>
      <c r="J63" s="46"/>
    </row>
  </sheetData>
  <mergeCells count="9">
    <mergeCell ref="A55:F55"/>
    <mergeCell ref="A8:F8"/>
    <mergeCell ref="A16:F16"/>
    <mergeCell ref="A23:F23"/>
    <mergeCell ref="A34:F34"/>
    <mergeCell ref="A1:F1"/>
    <mergeCell ref="I1:J1"/>
    <mergeCell ref="A3:F3"/>
    <mergeCell ref="A5:F5"/>
  </mergeCells>
  <conditionalFormatting sqref="I63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5 G44 G23 G34:G35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59 G49:H49 G52:H54 G61:G63 G45:H45 G57:H59 H16:J16 G24:G33 G37:G43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5 I49 I52:I54 I9:I15 I17:I22 I24:I33 I37:I43 I6:I7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1:H63 I57:I58 H9:H15 H17:H22 H24:H33 H37:H43 H6:H7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5 J49 J52:J54 J9:J15 J17:J22 J24:J33 J37:J43 J6:J7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8 H23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8 I23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8 J23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8 G16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5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9:G15 G17:G22 G6:G7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cp:lastPrinted>2010-04-12T09:03:34Z</cp:lastPrinted>
  <dcterms:created xsi:type="dcterms:W3CDTF">2010-04-12T09:02:56Z</dcterms:created>
  <dcterms:modified xsi:type="dcterms:W3CDTF">2010-04-12T09:05:02Z</dcterms:modified>
  <cp:category/>
  <cp:version/>
  <cp:contentType/>
  <cp:contentStatus/>
</cp:coreProperties>
</file>