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<sst xmlns="http://schemas.openxmlformats.org/spreadsheetml/2006/main" count="81" uniqueCount="74">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</sst>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0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7" fillId="0" borderId="0" xfId="17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8" fillId="0" borderId="1" xfId="17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165" fontId="10" fillId="0" borderId="0" xfId="17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11" fillId="0" borderId="0" xfId="17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12" fillId="0" borderId="1" xfId="17" applyNumberFormat="1" applyFont="1" applyFill="1" applyBorder="1" applyAlignment="1">
      <alignment horizontal="center" vertical="center" wrapText="1"/>
    </xf>
    <xf numFmtId="9" fontId="12" fillId="0" borderId="1" xfId="17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12" fillId="0" borderId="0" xfId="17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12" fillId="0" borderId="7" xfId="17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3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10901</v>
          </cell>
          <cell r="S10">
            <v>10908.77</v>
          </cell>
        </row>
        <row r="38">
          <cell r="L38">
            <v>1179</v>
          </cell>
          <cell r="S38">
            <v>1175.34</v>
          </cell>
        </row>
        <row r="46">
          <cell r="L46">
            <v>7900</v>
          </cell>
          <cell r="S46">
            <v>7854.22</v>
          </cell>
        </row>
        <row r="74">
          <cell r="L74">
            <v>2879</v>
          </cell>
          <cell r="S74">
            <v>2840.43</v>
          </cell>
        </row>
        <row r="78">
          <cell r="L78">
            <v>17462</v>
          </cell>
          <cell r="S78">
            <v>17400.679999999997</v>
          </cell>
        </row>
        <row r="93">
          <cell r="L93">
            <v>515</v>
          </cell>
          <cell r="S93">
            <v>516.74</v>
          </cell>
        </row>
      </sheetData>
      <sheetData sheetId="1">
        <row r="27">
          <cell r="Q27">
            <v>5727.91</v>
          </cell>
          <cell r="S27">
            <v>5748</v>
          </cell>
        </row>
        <row r="36">
          <cell r="Q36">
            <v>6162.44</v>
          </cell>
          <cell r="S36">
            <v>6180</v>
          </cell>
        </row>
        <row r="47">
          <cell r="Q47">
            <v>3970.4700000000003</v>
          </cell>
          <cell r="S47">
            <v>3974</v>
          </cell>
        </row>
      </sheetData>
      <sheetData sheetId="2">
        <row r="2">
          <cell r="Q2">
            <v>11018.66</v>
          </cell>
          <cell r="S2">
            <v>11092</v>
          </cell>
        </row>
        <row r="8">
          <cell r="Q8">
            <v>1192.1299999999999</v>
          </cell>
          <cell r="S8">
            <v>1198</v>
          </cell>
        </row>
        <row r="18">
          <cell r="Q18">
            <v>2481.26</v>
          </cell>
          <cell r="S18">
            <v>2480</v>
          </cell>
        </row>
        <row r="69">
          <cell r="Q69">
            <v>69421.35</v>
          </cell>
          <cell r="S69">
            <v>69098</v>
          </cell>
        </row>
      </sheetData>
      <sheetData sheetId="3">
        <row r="8">
          <cell r="B8">
            <v>1612.64</v>
          </cell>
          <cell r="I8">
            <v>1601.67</v>
          </cell>
        </row>
        <row r="11">
          <cell r="B11">
            <v>1469.82</v>
          </cell>
          <cell r="I11">
            <v>1459.17</v>
          </cell>
        </row>
        <row r="14">
          <cell r="B14">
            <v>2402.5</v>
          </cell>
          <cell r="I14">
            <v>2369</v>
          </cell>
        </row>
        <row r="16">
          <cell r="B16">
            <v>7799.73</v>
          </cell>
          <cell r="I16">
            <v>7709.56</v>
          </cell>
        </row>
        <row r="17">
          <cell r="B17">
            <v>27285</v>
          </cell>
          <cell r="I17">
            <v>26700</v>
          </cell>
        </row>
      </sheetData>
      <sheetData sheetId="4">
        <row r="18">
          <cell r="AI18">
            <v>29.1969</v>
          </cell>
          <cell r="AK18">
            <v>29.032575621979596</v>
          </cell>
        </row>
        <row r="21">
          <cell r="AI21">
            <v>39.2873</v>
          </cell>
          <cell r="AK21">
            <v>39.272376496931166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4.31</v>
          </cell>
          <cell r="D8">
            <v>4.09</v>
          </cell>
          <cell r="E8">
            <v>5.7</v>
          </cell>
          <cell r="F8">
            <v>5.43</v>
          </cell>
        </row>
      </sheetData>
      <sheetData sheetId="10">
        <row r="4">
          <cell r="F4">
            <v>489</v>
          </cell>
          <cell r="G4">
            <v>330.6</v>
          </cell>
        </row>
        <row r="5">
          <cell r="F5">
            <v>477.1</v>
          </cell>
          <cell r="G5">
            <v>331</v>
          </cell>
        </row>
      </sheetData>
      <sheetData sheetId="11">
        <row r="2">
          <cell r="G2" t="str">
            <v>85,350</v>
          </cell>
          <cell r="J2">
            <v>84.22999999999999</v>
          </cell>
        </row>
        <row r="7">
          <cell r="G7" t="str">
            <v>82,590</v>
          </cell>
          <cell r="J7">
            <v>81.45</v>
          </cell>
        </row>
        <row r="12">
          <cell r="L12">
            <v>5244.7851315</v>
          </cell>
          <cell r="M12">
            <v>5179.9680135</v>
          </cell>
        </row>
        <row r="14">
          <cell r="G14" t="str">
            <v>361,250</v>
          </cell>
          <cell r="J14">
            <v>357.25</v>
          </cell>
        </row>
        <row r="15">
          <cell r="G15" t="str">
            <v>82,990</v>
          </cell>
          <cell r="J15">
            <v>81.6</v>
          </cell>
        </row>
        <row r="23">
          <cell r="G23" t="str">
            <v>17,210</v>
          </cell>
          <cell r="J23">
            <v>17.05</v>
          </cell>
        </row>
        <row r="32">
          <cell r="G32" t="str">
            <v>1143,000</v>
          </cell>
          <cell r="J32">
            <v>1135.8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1"/>
  <sheetViews>
    <sheetView tabSelected="1" zoomScale="75" zoomScaleNormal="75" workbookViewId="0" topLeftCell="A1">
      <selection activeCell="I5" sqref="I5"/>
    </sheetView>
  </sheetViews>
  <sheetFormatPr defaultColWidth="9.00390625" defaultRowHeight="12.75"/>
  <cols>
    <col min="1" max="1" width="42.625" style="57" bestFit="1" customWidth="1"/>
    <col min="2" max="2" width="18.625" style="57" bestFit="1" customWidth="1"/>
    <col min="3" max="3" width="19.375" style="58" bestFit="1" customWidth="1"/>
    <col min="4" max="6" width="20.125" style="58" bestFit="1" customWidth="1"/>
    <col min="7" max="7" width="14.375" style="59" customWidth="1"/>
    <col min="8" max="8" width="11.75390625" style="59" customWidth="1"/>
    <col min="9" max="9" width="11.125" style="59" bestFit="1" customWidth="1"/>
    <col min="10" max="10" width="12.75390625" style="59" customWidth="1"/>
    <col min="11" max="11" width="25.75390625" style="5" customWidth="1"/>
    <col min="12" max="16384" width="9.1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40288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0"/>
      <c r="I3" s="10"/>
      <c r="J3" s="11">
        <f>WEEKDAY(F4)</f>
        <v>3</v>
      </c>
      <c r="K3" s="12"/>
      <c r="L3" s="8"/>
      <c r="M3" s="8"/>
      <c r="N3" s="8"/>
    </row>
    <row r="4" spans="1:11" ht="18.75">
      <c r="A4" s="6" t="s">
        <v>13</v>
      </c>
      <c r="B4" s="13">
        <v>39814</v>
      </c>
      <c r="C4" s="13">
        <v>40179</v>
      </c>
      <c r="D4" s="13">
        <v>40269</v>
      </c>
      <c r="E4" s="13">
        <f>IF(J3=2,F4-3,F4-1)</f>
        <v>40287</v>
      </c>
      <c r="F4" s="13">
        <f ca="1">TODAY()</f>
        <v>40288</v>
      </c>
      <c r="G4" s="14"/>
      <c r="H4" s="14"/>
      <c r="I4" s="14"/>
      <c r="J4" s="15"/>
      <c r="K4" s="12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2"/>
    </row>
    <row r="6" spans="1:11" ht="18.75">
      <c r="A6" s="18" t="s">
        <v>15</v>
      </c>
      <c r="B6" s="19">
        <v>634</v>
      </c>
      <c r="C6" s="19">
        <v>1444.7</v>
      </c>
      <c r="D6" s="19">
        <v>1608</v>
      </c>
      <c r="E6" s="19">
        <f>'[1]инд-обновл'!I8</f>
        <v>1601.67</v>
      </c>
      <c r="F6" s="19">
        <f>'[1]инд-обновл'!B8</f>
        <v>1612.64</v>
      </c>
      <c r="G6" s="20">
        <f>IF(ISERROR(F6/E6-1),"н/д",F6/E6-1)</f>
        <v>0.006849101250569811</v>
      </c>
      <c r="H6" s="20">
        <f>IF(ISERROR(F6/D6-1),"н/д",F6/D6-1)</f>
        <v>0.002885572139303516</v>
      </c>
      <c r="I6" s="20">
        <f>IF(ISERROR(F6/C6-1),"н/д",F6/C6-1)</f>
        <v>0.11624558731916657</v>
      </c>
      <c r="J6" s="20">
        <f>IF(ISERROR(F6/B6-1),"н/д",F6/B6-1)</f>
        <v>1.5435962145110413</v>
      </c>
      <c r="K6" s="21"/>
    </row>
    <row r="7" spans="1:11" ht="26.25" customHeight="1">
      <c r="A7" s="18" t="s">
        <v>16</v>
      </c>
      <c r="B7" s="19">
        <v>640</v>
      </c>
      <c r="C7" s="19">
        <v>1370</v>
      </c>
      <c r="D7" s="19">
        <v>1480</v>
      </c>
      <c r="E7" s="19">
        <f>'[1]инд-обновл'!I11</f>
        <v>1459.17</v>
      </c>
      <c r="F7" s="19">
        <f>'[1]инд-обновл'!B11</f>
        <v>1469.82</v>
      </c>
      <c r="G7" s="20">
        <f>IF(ISERROR(F7/E7-1),"н/д",F7/E7-1)</f>
        <v>0.007298669791730772</v>
      </c>
      <c r="H7" s="20">
        <f>IF(ISERROR(F7/D7-1),"н/д",F7/D7-1)</f>
        <v>-0.006878378378378458</v>
      </c>
      <c r="I7" s="20">
        <f>IF(ISERROR(F7/C7-1),"н/д",F7/C7-1)</f>
        <v>0.07286131386861316</v>
      </c>
      <c r="J7" s="20">
        <f>IF(ISERROR(F7/B7-1),"н/д",F7/B7-1)</f>
        <v>1.29659375</v>
      </c>
      <c r="K7" s="12"/>
    </row>
    <row r="8" spans="1:11" ht="18.75">
      <c r="A8" s="22" t="s">
        <v>17</v>
      </c>
      <c r="B8" s="22"/>
      <c r="C8" s="22"/>
      <c r="D8" s="22"/>
      <c r="E8" s="22"/>
      <c r="F8" s="22"/>
      <c r="G8" s="21"/>
      <c r="H8" s="21"/>
      <c r="I8" s="21"/>
      <c r="J8" s="21"/>
      <c r="K8" s="12"/>
    </row>
    <row r="9" spans="1:11" ht="18.75">
      <c r="A9" s="18" t="s">
        <v>18</v>
      </c>
      <c r="B9" s="19">
        <v>9035</v>
      </c>
      <c r="C9" s="23">
        <v>10618</v>
      </c>
      <c r="D9" s="19">
        <v>10857</v>
      </c>
      <c r="E9" s="23">
        <f>'[1]СевАм-индексы'!Q2</f>
        <v>11018.66</v>
      </c>
      <c r="F9" s="19">
        <f>'[1]СевАм-индексы'!S2</f>
        <v>11092</v>
      </c>
      <c r="G9" s="20">
        <f aca="true" t="shared" si="0" ref="G9:G15">IF(ISERROR(F9/E9-1),"н/д",F9/E9-1)</f>
        <v>0.0066559817618476735</v>
      </c>
      <c r="H9" s="20">
        <f aca="true" t="shared" si="1" ref="H9:H15">IF(ISERROR(F9/D9-1),"н/д",F9/D9-1)</f>
        <v>0.02164502164502169</v>
      </c>
      <c r="I9" s="20">
        <f aca="true" t="shared" si="2" ref="I9:I15">IF(ISERROR(F9/C9-1),"н/д",F9/C9-1)</f>
        <v>0.044641175362591934</v>
      </c>
      <c r="J9" s="20">
        <f aca="true" t="shared" si="3" ref="J9:J15">IF(ISERROR(F9/B9-1),"н/д",F9/B9-1)</f>
        <v>0.22767017155506375</v>
      </c>
      <c r="K9" s="12"/>
    </row>
    <row r="10" spans="1:11" ht="18.75">
      <c r="A10" s="18" t="s">
        <v>19</v>
      </c>
      <c r="B10" s="19">
        <v>1632</v>
      </c>
      <c r="C10" s="23">
        <v>2317</v>
      </c>
      <c r="D10" s="19">
        <v>2398</v>
      </c>
      <c r="E10" s="19">
        <f>'[1]СевАм-индексы'!Q18</f>
        <v>2481.26</v>
      </c>
      <c r="F10" s="19">
        <f>'[1]СевАм-индексы'!S18</f>
        <v>2480</v>
      </c>
      <c r="G10" s="20">
        <f t="shared" si="0"/>
        <v>-0.0005078065176564728</v>
      </c>
      <c r="H10" s="20">
        <f t="shared" si="1"/>
        <v>0.034195162635529686</v>
      </c>
      <c r="I10" s="20">
        <f t="shared" si="2"/>
        <v>0.07034958998705232</v>
      </c>
      <c r="J10" s="20">
        <f t="shared" si="3"/>
        <v>0.5196078431372548</v>
      </c>
      <c r="K10" s="12"/>
    </row>
    <row r="11" spans="1:11" ht="18.75">
      <c r="A11" s="18" t="s">
        <v>20</v>
      </c>
      <c r="B11" s="19">
        <v>932</v>
      </c>
      <c r="C11" s="23">
        <v>1145</v>
      </c>
      <c r="D11" s="19">
        <v>1169</v>
      </c>
      <c r="E11" s="19">
        <f>'[1]СевАм-индексы'!Q8</f>
        <v>1192.1299999999999</v>
      </c>
      <c r="F11" s="19">
        <f>'[1]СевАм-индексы'!S8</f>
        <v>1198</v>
      </c>
      <c r="G11" s="20">
        <f t="shared" si="0"/>
        <v>0.0049239596352748105</v>
      </c>
      <c r="H11" s="20">
        <f t="shared" si="1"/>
        <v>0.02480752780153983</v>
      </c>
      <c r="I11" s="20">
        <f t="shared" si="2"/>
        <v>0.046288209606986985</v>
      </c>
      <c r="J11" s="20">
        <f t="shared" si="3"/>
        <v>0.2854077253218885</v>
      </c>
      <c r="K11" s="12"/>
    </row>
    <row r="12" spans="1:11" ht="18.75">
      <c r="A12" s="18" t="s">
        <v>21</v>
      </c>
      <c r="B12" s="19">
        <v>3350</v>
      </c>
      <c r="C12" s="19">
        <v>4083</v>
      </c>
      <c r="D12" s="19">
        <v>3974</v>
      </c>
      <c r="E12" s="19">
        <f>'[1]евр-индексы'!Q47</f>
        <v>3970.4700000000003</v>
      </c>
      <c r="F12" s="19">
        <f>'[1]евр-индексы'!S47</f>
        <v>3974</v>
      </c>
      <c r="G12" s="20">
        <f t="shared" si="0"/>
        <v>0.0008890635113727452</v>
      </c>
      <c r="H12" s="20">
        <f t="shared" si="1"/>
        <v>0</v>
      </c>
      <c r="I12" s="20">
        <f t="shared" si="2"/>
        <v>-0.026696056820964986</v>
      </c>
      <c r="J12" s="20">
        <f t="shared" si="3"/>
        <v>0.186268656716418</v>
      </c>
      <c r="K12" s="12"/>
    </row>
    <row r="13" spans="1:11" ht="18.75">
      <c r="A13" s="18" t="s">
        <v>22</v>
      </c>
      <c r="B13" s="19">
        <v>4973</v>
      </c>
      <c r="C13" s="23">
        <v>6087</v>
      </c>
      <c r="D13" s="19">
        <v>6154</v>
      </c>
      <c r="E13" s="19">
        <f>'[1]евр-индексы'!Q36</f>
        <v>6162.44</v>
      </c>
      <c r="F13" s="19">
        <f>'[1]евр-индексы'!S36</f>
        <v>6180</v>
      </c>
      <c r="G13" s="20">
        <f t="shared" si="0"/>
        <v>0.0028495206444201227</v>
      </c>
      <c r="H13" s="20">
        <f t="shared" si="1"/>
        <v>0.00422489437764062</v>
      </c>
      <c r="I13" s="20">
        <f t="shared" si="2"/>
        <v>0.015278462296697937</v>
      </c>
      <c r="J13" s="20">
        <f t="shared" si="3"/>
        <v>0.2427106374421879</v>
      </c>
      <c r="K13" s="12"/>
    </row>
    <row r="14" spans="1:11" ht="18.75">
      <c r="A14" s="18" t="s">
        <v>23</v>
      </c>
      <c r="B14" s="19">
        <v>4562</v>
      </c>
      <c r="C14" s="23">
        <v>5585</v>
      </c>
      <c r="D14" s="19">
        <v>5680</v>
      </c>
      <c r="E14" s="19">
        <f>'[1]евр-индексы'!Q27</f>
        <v>5727.91</v>
      </c>
      <c r="F14" s="19">
        <f>'[1]евр-индексы'!S27</f>
        <v>5748</v>
      </c>
      <c r="G14" s="20">
        <f t="shared" si="0"/>
        <v>0.0035073875113260655</v>
      </c>
      <c r="H14" s="20">
        <f t="shared" si="1"/>
        <v>0.011971830985915588</v>
      </c>
      <c r="I14" s="20">
        <f t="shared" si="2"/>
        <v>0.029185317815577427</v>
      </c>
      <c r="J14" s="20">
        <f t="shared" si="3"/>
        <v>0.2599736957474792</v>
      </c>
      <c r="K14" s="12"/>
    </row>
    <row r="15" spans="1:11" ht="18.75">
      <c r="A15" s="18" t="s">
        <v>24</v>
      </c>
      <c r="B15" s="19">
        <v>9043</v>
      </c>
      <c r="C15" s="23">
        <v>10798</v>
      </c>
      <c r="D15" s="19">
        <v>11244</v>
      </c>
      <c r="E15" s="19">
        <f>'[1]азия-индексы'!S10</f>
        <v>10908.77</v>
      </c>
      <c r="F15" s="19">
        <f>'[1]азия-индексы'!L10</f>
        <v>10901</v>
      </c>
      <c r="G15" s="20">
        <f t="shared" si="0"/>
        <v>-0.0007122709526372617</v>
      </c>
      <c r="H15" s="20">
        <f t="shared" si="1"/>
        <v>-0.030505158306652458</v>
      </c>
      <c r="I15" s="20">
        <f t="shared" si="2"/>
        <v>0.009538803482126212</v>
      </c>
      <c r="J15" s="20">
        <f t="shared" si="3"/>
        <v>0.2054627888974898</v>
      </c>
      <c r="K15" s="12"/>
    </row>
    <row r="16" spans="1:11" ht="18.75">
      <c r="A16" s="22" t="s">
        <v>25</v>
      </c>
      <c r="B16" s="22"/>
      <c r="C16" s="22"/>
      <c r="D16" s="22"/>
      <c r="E16" s="22"/>
      <c r="F16" s="22"/>
      <c r="G16" s="24"/>
      <c r="H16" s="24"/>
      <c r="I16" s="24"/>
      <c r="J16" s="24"/>
      <c r="K16" s="12"/>
    </row>
    <row r="17" spans="1:11" ht="18.75">
      <c r="A17" s="18" t="s">
        <v>26</v>
      </c>
      <c r="B17" s="19">
        <v>4698</v>
      </c>
      <c r="C17" s="23">
        <v>8324</v>
      </c>
      <c r="D17" s="19">
        <v>8013</v>
      </c>
      <c r="E17" s="19">
        <f>'[1]азия-индексы'!S46</f>
        <v>7854.22</v>
      </c>
      <c r="F17" s="19">
        <f>'[1]азия-индексы'!L46</f>
        <v>7900</v>
      </c>
      <c r="G17" s="20">
        <f aca="true" t="shared" si="4" ref="G17:G22">IF(ISERROR(F17/E17-1),"н/д",F17/E17-1)</f>
        <v>0.005828713736055313</v>
      </c>
      <c r="H17" s="20">
        <f aca="true" t="shared" si="5" ref="H17:H22">IF(ISERROR(F17/D17-1),"н/д",F17/D17-1)</f>
        <v>-0.014102084113315816</v>
      </c>
      <c r="I17" s="20">
        <f aca="true" t="shared" si="6" ref="I17:I22">IF(ISERROR(F17/C17-1),"н/д",F17/C17-1)</f>
        <v>-0.05093704949543487</v>
      </c>
      <c r="J17" s="20">
        <f aca="true" t="shared" si="7" ref="J17:J22">IF(ISERROR(F17/B17-1),"н/д",F17/B17-1)</f>
        <v>0.6815666240953597</v>
      </c>
      <c r="K17" s="12"/>
    </row>
    <row r="18" spans="1:11" ht="18.75">
      <c r="A18" s="18" t="s">
        <v>27</v>
      </c>
      <c r="B18" s="19">
        <v>313</v>
      </c>
      <c r="C18" s="23">
        <v>515</v>
      </c>
      <c r="D18" s="19">
        <v>508</v>
      </c>
      <c r="E18" s="19">
        <f>'[1]азия-индексы'!S93</f>
        <v>516.74</v>
      </c>
      <c r="F18" s="19">
        <f>'[1]азия-индексы'!L93</f>
        <v>515</v>
      </c>
      <c r="G18" s="20">
        <f t="shared" si="4"/>
        <v>-0.0033672640012385457</v>
      </c>
      <c r="H18" s="20">
        <f t="shared" si="5"/>
        <v>0.013779527559055094</v>
      </c>
      <c r="I18" s="20">
        <f t="shared" si="6"/>
        <v>0</v>
      </c>
      <c r="J18" s="20">
        <f t="shared" si="7"/>
        <v>0.645367412140575</v>
      </c>
      <c r="K18" s="12"/>
    </row>
    <row r="19" spans="1:11" ht="18.75">
      <c r="A19" s="18" t="s">
        <v>28</v>
      </c>
      <c r="B19" s="19">
        <v>9903</v>
      </c>
      <c r="C19" s="23">
        <v>17563</v>
      </c>
      <c r="D19" s="19">
        <v>17528</v>
      </c>
      <c r="E19" s="19">
        <f>'[1]азия-индексы'!S78</f>
        <v>17400.679999999997</v>
      </c>
      <c r="F19" s="19">
        <f>'[1]азия-индексы'!L78</f>
        <v>17462</v>
      </c>
      <c r="G19" s="20">
        <f t="shared" si="4"/>
        <v>0.0035240002114862445</v>
      </c>
      <c r="H19" s="20">
        <f t="shared" si="5"/>
        <v>-0.0037654039251483473</v>
      </c>
      <c r="I19" s="20">
        <f t="shared" si="6"/>
        <v>-0.005750725957979874</v>
      </c>
      <c r="J19" s="20">
        <f t="shared" si="7"/>
        <v>0.7633040492779966</v>
      </c>
      <c r="K19" s="12"/>
    </row>
    <row r="20" spans="1:11" ht="18.75">
      <c r="A20" s="18" t="s">
        <v>29</v>
      </c>
      <c r="B20" s="19">
        <v>1437</v>
      </c>
      <c r="C20" s="23">
        <v>2627</v>
      </c>
      <c r="D20" s="19">
        <v>2777</v>
      </c>
      <c r="E20" s="19">
        <f>'[1]азия-индексы'!S74</f>
        <v>2840.43</v>
      </c>
      <c r="F20" s="19">
        <f>'[1]азия-индексы'!L74</f>
        <v>2879</v>
      </c>
      <c r="G20" s="20">
        <f t="shared" si="4"/>
        <v>0.013578929950746943</v>
      </c>
      <c r="H20" s="20">
        <f t="shared" si="5"/>
        <v>0.03673028447965421</v>
      </c>
      <c r="I20" s="20">
        <f t="shared" si="6"/>
        <v>0.09592691282832133</v>
      </c>
      <c r="J20" s="20">
        <f t="shared" si="7"/>
        <v>1.0034794711203898</v>
      </c>
      <c r="K20" s="12"/>
    </row>
    <row r="21" spans="1:11" ht="18.75">
      <c r="A21" s="18" t="s">
        <v>30</v>
      </c>
      <c r="B21" s="19">
        <v>571</v>
      </c>
      <c r="C21" s="23">
        <v>1190</v>
      </c>
      <c r="D21" s="19">
        <v>1229</v>
      </c>
      <c r="E21" s="19">
        <f>'[1]азия-индексы'!S38</f>
        <v>1175.34</v>
      </c>
      <c r="F21" s="19">
        <f>'[1]азия-индексы'!L38</f>
        <v>1179</v>
      </c>
      <c r="G21" s="20">
        <f t="shared" si="4"/>
        <v>0.0031139925468375296</v>
      </c>
      <c r="H21" s="20">
        <f t="shared" si="5"/>
        <v>-0.04068348250610254</v>
      </c>
      <c r="I21" s="20">
        <f t="shared" si="6"/>
        <v>-0.009243697478991564</v>
      </c>
      <c r="J21" s="20">
        <f t="shared" si="7"/>
        <v>1.0647985989492117</v>
      </c>
      <c r="K21" s="12"/>
    </row>
    <row r="22" spans="1:11" ht="18.75">
      <c r="A22" s="18" t="s">
        <v>31</v>
      </c>
      <c r="B22" s="19">
        <v>40244</v>
      </c>
      <c r="C22" s="23">
        <v>70263</v>
      </c>
      <c r="D22" s="19">
        <v>70372</v>
      </c>
      <c r="E22" s="19">
        <f>'[1]СевАм-индексы'!Q69</f>
        <v>69421.35</v>
      </c>
      <c r="F22" s="19">
        <f>'[1]СевАм-индексы'!S69</f>
        <v>69098</v>
      </c>
      <c r="G22" s="20">
        <f t="shared" si="4"/>
        <v>-0.004657788994308021</v>
      </c>
      <c r="H22" s="20">
        <f t="shared" si="5"/>
        <v>-0.018103791280623005</v>
      </c>
      <c r="I22" s="20">
        <f t="shared" si="6"/>
        <v>-0.016580561604258248</v>
      </c>
      <c r="J22" s="20">
        <f t="shared" si="7"/>
        <v>0.7169764436934698</v>
      </c>
      <c r="K22" s="12"/>
    </row>
    <row r="23" spans="1:14" ht="30.75" customHeight="1">
      <c r="A23" s="22" t="s">
        <v>32</v>
      </c>
      <c r="B23" s="22"/>
      <c r="C23" s="22"/>
      <c r="D23" s="22"/>
      <c r="E23" s="22"/>
      <c r="F23" s="22"/>
      <c r="G23" s="10"/>
      <c r="H23" s="10"/>
      <c r="I23" s="10"/>
      <c r="J23" s="10"/>
      <c r="K23" s="12"/>
      <c r="L23" s="8"/>
      <c r="M23" s="8"/>
      <c r="N23" s="8"/>
    </row>
    <row r="24" spans="1:11" ht="18.75">
      <c r="A24" s="18" t="s">
        <v>33</v>
      </c>
      <c r="B24" s="25">
        <v>46.99</v>
      </c>
      <c r="C24" s="26">
        <v>82.13</v>
      </c>
      <c r="D24" s="25">
        <v>82.7</v>
      </c>
      <c r="E24" s="25">
        <f>'[1]сырье'!J2</f>
        <v>84.22999999999999</v>
      </c>
      <c r="F24" s="25" t="str">
        <f>'[1]сырье'!G2</f>
        <v>85,350</v>
      </c>
      <c r="G24" s="20">
        <f aca="true" t="shared" si="8" ref="G24:G33">IF(ISERROR(F24/E24-1),"н/д",F24/E24-1)</f>
        <v>0.01329692508607394</v>
      </c>
      <c r="H24" s="20">
        <f aca="true" t="shared" si="9" ref="H24:H33">IF(ISERROR(F24/D24-1),"н/д",F24/D24-1)</f>
        <v>0.03204353083434097</v>
      </c>
      <c r="I24" s="20">
        <f aca="true" t="shared" si="10" ref="I24:I33">IF(ISERROR(F24/C24-1),"н/д",F24/C24-1)</f>
        <v>0.03920613661268724</v>
      </c>
      <c r="J24" s="20">
        <f aca="true" t="shared" si="11" ref="J24:J33">IF(ISERROR(F24/B24-1),"н/д",F24/B24-1)</f>
        <v>0.8163439029580759</v>
      </c>
      <c r="K24" s="12"/>
    </row>
    <row r="25" spans="1:11" ht="18.75">
      <c r="A25" s="18" t="s">
        <v>34</v>
      </c>
      <c r="B25" s="25">
        <v>46.34</v>
      </c>
      <c r="C25" s="26">
        <v>83.57</v>
      </c>
      <c r="D25" s="25">
        <v>83.76</v>
      </c>
      <c r="E25" s="25">
        <f>'[1]сырье'!J7</f>
        <v>81.45</v>
      </c>
      <c r="F25" s="25" t="str">
        <f>'[1]сырье'!G7</f>
        <v>82,590</v>
      </c>
      <c r="G25" s="20">
        <f t="shared" si="8"/>
        <v>0.013996316758747795</v>
      </c>
      <c r="H25" s="20">
        <f t="shared" si="9"/>
        <v>-0.013968481375358222</v>
      </c>
      <c r="I25" s="20">
        <f t="shared" si="10"/>
        <v>-0.011726696182840612</v>
      </c>
      <c r="J25" s="20">
        <f t="shared" si="11"/>
        <v>0.7822615451014241</v>
      </c>
      <c r="K25" s="12"/>
    </row>
    <row r="26" spans="1:116" s="27" customFormat="1" ht="18.75">
      <c r="A26" s="18" t="s">
        <v>35</v>
      </c>
      <c r="B26" s="25">
        <v>877</v>
      </c>
      <c r="C26" s="25">
        <v>1154.6</v>
      </c>
      <c r="D26" s="25">
        <v>1114.5</v>
      </c>
      <c r="E26" s="25">
        <f>'[1]сырье'!J32</f>
        <v>1135.8</v>
      </c>
      <c r="F26" s="25" t="str">
        <f>'[1]сырье'!G32</f>
        <v>1143,000</v>
      </c>
      <c r="G26" s="20">
        <f t="shared" si="8"/>
        <v>0.006339144215530945</v>
      </c>
      <c r="H26" s="20">
        <f t="shared" si="9"/>
        <v>0.025572005383580176</v>
      </c>
      <c r="I26" s="20">
        <f t="shared" si="10"/>
        <v>-0.01004676944396321</v>
      </c>
      <c r="J26" s="20">
        <f t="shared" si="11"/>
        <v>0.3033067274800456</v>
      </c>
      <c r="K26" s="12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5">
        <v>3070</v>
      </c>
      <c r="C27" s="26">
        <v>7672.08</v>
      </c>
      <c r="D27" s="25">
        <v>7834.12</v>
      </c>
      <c r="E27" s="25">
        <f>'[1]инд-обновл'!I16</f>
        <v>7709.56</v>
      </c>
      <c r="F27" s="25">
        <f>'[1]инд-обновл'!B16</f>
        <v>7799.73</v>
      </c>
      <c r="G27" s="20">
        <f t="shared" si="8"/>
        <v>0.01169586850611437</v>
      </c>
      <c r="H27" s="20">
        <f t="shared" si="9"/>
        <v>-0.0043897719207773855</v>
      </c>
      <c r="I27" s="20">
        <f t="shared" si="10"/>
        <v>0.016638251947320715</v>
      </c>
      <c r="J27" s="20">
        <f t="shared" si="11"/>
        <v>1.540628664495114</v>
      </c>
      <c r="K27" s="12"/>
    </row>
    <row r="28" spans="1:11" ht="18.75">
      <c r="A28" s="18" t="s">
        <v>37</v>
      </c>
      <c r="B28" s="25">
        <v>12710</v>
      </c>
      <c r="C28" s="26">
        <v>18346</v>
      </c>
      <c r="D28" s="25">
        <v>24995</v>
      </c>
      <c r="E28" s="25">
        <f>'[1]инд-обновл'!I17</f>
        <v>26700</v>
      </c>
      <c r="F28" s="25">
        <f>'[1]инд-обновл'!B17</f>
        <v>27285</v>
      </c>
      <c r="G28" s="20">
        <f t="shared" si="8"/>
        <v>0.02191011235955065</v>
      </c>
      <c r="H28" s="20">
        <f t="shared" si="9"/>
        <v>0.09161832366473299</v>
      </c>
      <c r="I28" s="20">
        <f t="shared" si="10"/>
        <v>0.4872451760601766</v>
      </c>
      <c r="J28" s="20">
        <f t="shared" si="11"/>
        <v>1.1467348544453189</v>
      </c>
      <c r="K28" s="12"/>
    </row>
    <row r="29" spans="1:11" ht="18.75">
      <c r="A29" s="18" t="s">
        <v>38</v>
      </c>
      <c r="B29" s="25">
        <v>1495</v>
      </c>
      <c r="C29" s="26">
        <v>2350.25</v>
      </c>
      <c r="D29" s="25">
        <v>2323</v>
      </c>
      <c r="E29" s="25">
        <f>'[1]инд-обновл'!I14</f>
        <v>2369</v>
      </c>
      <c r="F29" s="25">
        <f>'[1]инд-обновл'!B14</f>
        <v>2402.5</v>
      </c>
      <c r="G29" s="20">
        <f t="shared" si="8"/>
        <v>0.014140987758547885</v>
      </c>
      <c r="H29" s="20">
        <f t="shared" si="9"/>
        <v>0.03422298751614283</v>
      </c>
      <c r="I29" s="20">
        <f t="shared" si="10"/>
        <v>0.022231677481119094</v>
      </c>
      <c r="J29" s="20">
        <f t="shared" si="11"/>
        <v>0.6070234113712374</v>
      </c>
      <c r="K29" s="12"/>
    </row>
    <row r="30" spans="1:11" ht="18.75">
      <c r="A30" s="18" t="s">
        <v>39</v>
      </c>
      <c r="B30" s="25">
        <v>47.81</v>
      </c>
      <c r="C30" s="26">
        <v>73.15</v>
      </c>
      <c r="D30" s="25">
        <v>80.55</v>
      </c>
      <c r="E30" s="25">
        <f>'[1]сырье'!J15</f>
        <v>81.6</v>
      </c>
      <c r="F30" s="25" t="str">
        <f>'[1]сырье'!G15</f>
        <v>82,990</v>
      </c>
      <c r="G30" s="20">
        <f t="shared" si="8"/>
        <v>0.017034313725490247</v>
      </c>
      <c r="H30" s="20">
        <f t="shared" si="9"/>
        <v>0.030291744258224673</v>
      </c>
      <c r="I30" s="20">
        <f t="shared" si="10"/>
        <v>0.13451811346548181</v>
      </c>
      <c r="J30" s="20">
        <f t="shared" si="11"/>
        <v>0.7358293244091192</v>
      </c>
      <c r="K30" s="12"/>
    </row>
    <row r="31" spans="1:11" ht="18.75">
      <c r="A31" s="18" t="s">
        <v>40</v>
      </c>
      <c r="B31" s="25">
        <v>11.3</v>
      </c>
      <c r="C31" s="26">
        <v>27.53</v>
      </c>
      <c r="D31" s="25">
        <v>16.59</v>
      </c>
      <c r="E31" s="25">
        <f>'[1]сырье'!J23</f>
        <v>17.05</v>
      </c>
      <c r="F31" s="25" t="str">
        <f>'[1]сырье'!G23</f>
        <v>17,210</v>
      </c>
      <c r="G31" s="20">
        <f t="shared" si="8"/>
        <v>0.009384164222873803</v>
      </c>
      <c r="H31" s="20">
        <f t="shared" si="9"/>
        <v>0.03737191078963242</v>
      </c>
      <c r="I31" s="20">
        <f t="shared" si="10"/>
        <v>-0.3748637849618598</v>
      </c>
      <c r="J31" s="20">
        <f t="shared" si="11"/>
        <v>0.523008849557522</v>
      </c>
      <c r="K31" s="12"/>
    </row>
    <row r="32" spans="1:11" ht="18.75">
      <c r="A32" s="18" t="s">
        <v>41</v>
      </c>
      <c r="B32" s="25">
        <v>392.5</v>
      </c>
      <c r="C32" s="26">
        <v>423.75</v>
      </c>
      <c r="D32" s="25">
        <v>345</v>
      </c>
      <c r="E32" s="25">
        <f>'[1]сырье'!J14</f>
        <v>357.25</v>
      </c>
      <c r="F32" s="25" t="str">
        <f>'[1]сырье'!G14</f>
        <v>361,250</v>
      </c>
      <c r="G32" s="20">
        <f t="shared" si="8"/>
        <v>0.011196641007697794</v>
      </c>
      <c r="H32" s="20">
        <f t="shared" si="9"/>
        <v>0.047101449275362306</v>
      </c>
      <c r="I32" s="20">
        <f t="shared" si="10"/>
        <v>-0.14749262536873153</v>
      </c>
      <c r="J32" s="20">
        <f t="shared" si="11"/>
        <v>-0.07961783439490444</v>
      </c>
      <c r="K32" s="12"/>
    </row>
    <row r="33" spans="1:11" ht="18.75">
      <c r="A33" s="18" t="s">
        <v>42</v>
      </c>
      <c r="B33" s="25">
        <v>6487.1</v>
      </c>
      <c r="C33" s="26">
        <v>6385.58</v>
      </c>
      <c r="D33" s="25">
        <v>5016.39</v>
      </c>
      <c r="E33" s="25">
        <f>'[1]сырье'!M12</f>
        <v>5179.9680135</v>
      </c>
      <c r="F33" s="25">
        <f>'[1]сырье'!L12</f>
        <v>5244.7851315</v>
      </c>
      <c r="G33" s="20">
        <f t="shared" si="8"/>
        <v>0.012513034410844615</v>
      </c>
      <c r="H33" s="20">
        <f t="shared" si="9"/>
        <v>0.04552977968220162</v>
      </c>
      <c r="I33" s="20">
        <f t="shared" si="10"/>
        <v>-0.1786517228662079</v>
      </c>
      <c r="J33" s="20">
        <f t="shared" si="11"/>
        <v>-0.1915054290052567</v>
      </c>
      <c r="K33" s="12"/>
    </row>
    <row r="34" spans="1:14" ht="30.75" customHeight="1">
      <c r="A34" s="22" t="s">
        <v>43</v>
      </c>
      <c r="B34" s="9"/>
      <c r="C34" s="9"/>
      <c r="D34" s="9"/>
      <c r="E34" s="9"/>
      <c r="F34" s="9"/>
      <c r="G34" s="10"/>
      <c r="H34" s="10"/>
      <c r="I34" s="10"/>
      <c r="J34" s="10"/>
      <c r="K34" s="12"/>
      <c r="L34" s="8"/>
      <c r="M34" s="8"/>
      <c r="N34" s="8"/>
    </row>
    <row r="35" spans="1:11" ht="18.75">
      <c r="A35" s="28" t="s">
        <v>13</v>
      </c>
      <c r="B35" s="29">
        <v>39814</v>
      </c>
      <c r="C35" s="29">
        <v>40179</v>
      </c>
      <c r="D35" s="29">
        <v>40269</v>
      </c>
      <c r="E35" s="13">
        <f>IF(J35=2,F35-3,F35-1)</f>
        <v>40287</v>
      </c>
      <c r="F35" s="29">
        <f ca="1">TODAY()</f>
        <v>40288</v>
      </c>
      <c r="G35" s="30"/>
      <c r="H35" s="30"/>
      <c r="I35" s="30"/>
      <c r="J35" s="15">
        <f>WEEKDAY(F35)</f>
        <v>3</v>
      </c>
      <c r="K35" s="12"/>
    </row>
    <row r="36" spans="1:11" ht="18.75">
      <c r="A36" s="18" t="s">
        <v>44</v>
      </c>
      <c r="B36" s="31">
        <v>13</v>
      </c>
      <c r="C36" s="25">
        <v>8.75</v>
      </c>
      <c r="D36" s="25">
        <v>8.25</v>
      </c>
      <c r="E36" s="25">
        <v>8.25</v>
      </c>
      <c r="F36" s="25">
        <v>8.25</v>
      </c>
      <c r="G36" s="32"/>
      <c r="H36" s="32"/>
      <c r="I36" s="33"/>
      <c r="J36" s="32"/>
      <c r="K36" s="12"/>
    </row>
    <row r="37" spans="1:11" ht="37.5">
      <c r="A37" s="18" t="s">
        <v>45</v>
      </c>
      <c r="B37" s="34">
        <v>1027.6</v>
      </c>
      <c r="C37" s="34">
        <v>899.9</v>
      </c>
      <c r="D37" s="31">
        <v>578.6</v>
      </c>
      <c r="E37" s="31">
        <f>'[1]остатки средств на кс'!F5</f>
        <v>477.1</v>
      </c>
      <c r="F37" s="31">
        <f>'[1]остатки средств на кс'!F4</f>
        <v>489</v>
      </c>
      <c r="G37" s="20">
        <f aca="true" t="shared" si="12" ref="G37:G43">IF(ISERROR(F37/E37-1),"н/д",F37/E37-1)</f>
        <v>0.024942360092223836</v>
      </c>
      <c r="H37" s="20">
        <f aca="true" t="shared" si="13" ref="H37:H43">IF(ISERROR(F37/D37-1),"н/д",F37/D37-1)</f>
        <v>-0.15485655029381273</v>
      </c>
      <c r="I37" s="20">
        <f aca="true" t="shared" si="14" ref="I37:I43">IF(ISERROR(F37/C37-1),"н/д",F37/C37-1)</f>
        <v>-0.456606289587732</v>
      </c>
      <c r="J37" s="20">
        <f aca="true" t="shared" si="15" ref="J37:J43">IF(ISERROR(F37/B37-1),"н/д",F37/B37-1)</f>
        <v>-0.5241339042428961</v>
      </c>
      <c r="K37" s="12"/>
    </row>
    <row r="38" spans="1:11" ht="37.5">
      <c r="A38" s="18" t="s">
        <v>46</v>
      </c>
      <c r="B38" s="31">
        <v>802.7</v>
      </c>
      <c r="C38" s="31">
        <v>665.4</v>
      </c>
      <c r="D38" s="31">
        <v>403.8</v>
      </c>
      <c r="E38" s="31">
        <f>'[1]остатки средств на кс'!G5</f>
        <v>331</v>
      </c>
      <c r="F38" s="31">
        <f>'[1]остатки средств на кс'!G4</f>
        <v>330.6</v>
      </c>
      <c r="G38" s="20">
        <f t="shared" si="12"/>
        <v>-0.0012084592145014117</v>
      </c>
      <c r="H38" s="20">
        <f t="shared" si="13"/>
        <v>-0.18127786032689452</v>
      </c>
      <c r="I38" s="20">
        <f t="shared" si="14"/>
        <v>-0.5031559963931469</v>
      </c>
      <c r="J38" s="20">
        <f t="shared" si="15"/>
        <v>-0.5881400274074997</v>
      </c>
      <c r="K38" s="12"/>
    </row>
    <row r="39" spans="1:11" ht="18.75">
      <c r="A39" s="18" t="s">
        <v>47</v>
      </c>
      <c r="B39" s="31">
        <v>15.7</v>
      </c>
      <c r="C39" s="31">
        <v>8.12</v>
      </c>
      <c r="D39" s="25">
        <v>4.38</v>
      </c>
      <c r="E39" s="25">
        <f>'[1]ратес-сбр'!C8</f>
        <v>4.31</v>
      </c>
      <c r="F39" s="25">
        <f>'[1]ратес-сбр'!D8</f>
        <v>4.09</v>
      </c>
      <c r="G39" s="20">
        <f t="shared" si="12"/>
        <v>-0.051044083526682105</v>
      </c>
      <c r="H39" s="20">
        <f t="shared" si="13"/>
        <v>-0.06621004566210043</v>
      </c>
      <c r="I39" s="20">
        <f t="shared" si="14"/>
        <v>-0.49630541871921174</v>
      </c>
      <c r="J39" s="20">
        <f t="shared" si="15"/>
        <v>-0.7394904458598726</v>
      </c>
      <c r="K39" s="12"/>
    </row>
    <row r="40" spans="1:11" ht="18.75">
      <c r="A40" s="18" t="s">
        <v>48</v>
      </c>
      <c r="B40" s="31">
        <v>21.6</v>
      </c>
      <c r="C40" s="31">
        <v>11.04</v>
      </c>
      <c r="D40" s="25">
        <v>5.66</v>
      </c>
      <c r="E40" s="25">
        <f>'[1]ратес-сбр'!E8</f>
        <v>5.7</v>
      </c>
      <c r="F40" s="25">
        <f>'[1]ратес-сбр'!F8</f>
        <v>5.43</v>
      </c>
      <c r="G40" s="20">
        <f t="shared" si="12"/>
        <v>-0.047368421052631615</v>
      </c>
      <c r="H40" s="20">
        <f t="shared" si="13"/>
        <v>-0.04063604240282692</v>
      </c>
      <c r="I40" s="20">
        <f t="shared" si="14"/>
        <v>-0.5081521739130435</v>
      </c>
      <c r="J40" s="20">
        <f t="shared" si="15"/>
        <v>-0.7486111111111111</v>
      </c>
      <c r="K40" s="12"/>
    </row>
    <row r="41" spans="1:11" ht="18.75">
      <c r="A41" s="18" t="s">
        <v>49</v>
      </c>
      <c r="B41" s="35">
        <v>1.4</v>
      </c>
      <c r="C41" s="35">
        <v>0.25</v>
      </c>
      <c r="D41" s="35">
        <v>0.291</v>
      </c>
      <c r="E41" s="35">
        <v>0.305</v>
      </c>
      <c r="F41" s="35">
        <v>0.305</v>
      </c>
      <c r="G41" s="20">
        <f t="shared" si="12"/>
        <v>0</v>
      </c>
      <c r="H41" s="20">
        <f t="shared" si="13"/>
        <v>0.04810996563573888</v>
      </c>
      <c r="I41" s="20">
        <f t="shared" si="14"/>
        <v>0.21999999999999997</v>
      </c>
      <c r="J41" s="20">
        <f t="shared" si="15"/>
        <v>-0.7821428571428571</v>
      </c>
      <c r="K41" s="12"/>
    </row>
    <row r="42" spans="1:11" ht="18.75">
      <c r="A42" s="18" t="s">
        <v>50</v>
      </c>
      <c r="B42" s="31">
        <v>29.4</v>
      </c>
      <c r="C42" s="25">
        <v>30.2</v>
      </c>
      <c r="D42" s="25">
        <v>29.4</v>
      </c>
      <c r="E42" s="31">
        <f>'[1]курсы валют'!AK18</f>
        <v>29.032575621979596</v>
      </c>
      <c r="F42" s="31">
        <f>'[1]курсы валют'!AI18</f>
        <v>29.1969</v>
      </c>
      <c r="G42" s="20">
        <f t="shared" si="12"/>
        <v>0.005659999999999998</v>
      </c>
      <c r="H42" s="20">
        <f t="shared" si="13"/>
        <v>-0.006908163265306078</v>
      </c>
      <c r="I42" s="20">
        <f t="shared" si="14"/>
        <v>-0.0332152317880795</v>
      </c>
      <c r="J42" s="20">
        <f t="shared" si="15"/>
        <v>-0.006908163265306078</v>
      </c>
      <c r="K42" s="12"/>
    </row>
    <row r="43" spans="1:11" ht="18.75">
      <c r="A43" s="18" t="s">
        <v>51</v>
      </c>
      <c r="B43" s="31">
        <v>41.4</v>
      </c>
      <c r="C43" s="25">
        <v>43.5</v>
      </c>
      <c r="D43" s="25">
        <v>39.7</v>
      </c>
      <c r="E43" s="31">
        <f>'[1]курсы валют'!AK21</f>
        <v>39.272376496931166</v>
      </c>
      <c r="F43" s="31">
        <f>'[1]курсы валют'!AI21</f>
        <v>39.2873</v>
      </c>
      <c r="G43" s="20">
        <f t="shared" si="12"/>
        <v>0.00038000000000004697</v>
      </c>
      <c r="H43" s="20">
        <f t="shared" si="13"/>
        <v>-0.010395465994962216</v>
      </c>
      <c r="I43" s="20">
        <f t="shared" si="14"/>
        <v>-0.09684367816091954</v>
      </c>
      <c r="J43" s="20">
        <f t="shared" si="15"/>
        <v>-0.05103140096618353</v>
      </c>
      <c r="K43" s="12"/>
    </row>
    <row r="44" spans="1:11" ht="18.75">
      <c r="A44" s="36" t="s">
        <v>52</v>
      </c>
      <c r="B44" s="37">
        <v>39814</v>
      </c>
      <c r="C44" s="37">
        <v>40179</v>
      </c>
      <c r="D44" s="38">
        <f>'[1]ЗВР-cbr'!D5</f>
        <v>40263</v>
      </c>
      <c r="E44" s="37">
        <f>'[1]ЗВР-cbr'!D4</f>
        <v>40270</v>
      </c>
      <c r="F44" s="37">
        <f>'[1]ЗВР-cbr'!D3</f>
        <v>40277</v>
      </c>
      <c r="G44" s="39"/>
      <c r="H44" s="39"/>
      <c r="I44" s="39"/>
      <c r="J44" s="39"/>
      <c r="K44" s="12"/>
    </row>
    <row r="45" spans="1:11" ht="37.5">
      <c r="A45" s="18" t="s">
        <v>53</v>
      </c>
      <c r="B45" s="31">
        <v>426</v>
      </c>
      <c r="C45" s="31">
        <v>437.7</v>
      </c>
      <c r="D45" s="31">
        <f>'[1]ЗВР-cbr'!L5</f>
        <v>444</v>
      </c>
      <c r="E45" s="31">
        <f>'[1]ЗВР-cbr'!L4</f>
        <v>447.2</v>
      </c>
      <c r="F45" s="31">
        <f>'[1]ЗВР-cbr'!L3</f>
        <v>448.6</v>
      </c>
      <c r="G45" s="20">
        <f>IF(ISERROR(F45/E45-1),"н/д",F45/E45-1)</f>
        <v>0.0031305903398928248</v>
      </c>
      <c r="H45" s="20">
        <f>IF(ISERROR(F45/D45-1),"н/д",F45/D45-1)</f>
        <v>0.010360360360360366</v>
      </c>
      <c r="I45" s="20">
        <f>IF(ISERROR(F45/C45-1),"н/д",F45/C45-1)</f>
        <v>0.024902901530728938</v>
      </c>
      <c r="J45" s="20">
        <f>IF(ISERROR(F45/B45-1),"н/д",F45/B45-1)</f>
        <v>0.05305164319248834</v>
      </c>
      <c r="K45" s="12"/>
    </row>
    <row r="46" spans="1:11" ht="18.75">
      <c r="A46" s="40"/>
      <c r="B46" s="37">
        <v>39814</v>
      </c>
      <c r="C46" s="37">
        <v>40179</v>
      </c>
      <c r="D46" s="37">
        <v>40266</v>
      </c>
      <c r="E46" s="37">
        <v>40273</v>
      </c>
      <c r="F46" s="37">
        <v>40280</v>
      </c>
      <c r="G46" s="39"/>
      <c r="H46" s="39"/>
      <c r="I46" s="39"/>
      <c r="J46" s="39"/>
      <c r="K46" s="12"/>
    </row>
    <row r="47" spans="1:11" ht="18.75">
      <c r="A47" s="18" t="s">
        <v>54</v>
      </c>
      <c r="B47" s="31">
        <v>13.3</v>
      </c>
      <c r="C47" s="31">
        <v>0</v>
      </c>
      <c r="D47" s="41">
        <v>3.1</v>
      </c>
      <c r="E47" s="41">
        <v>3.2</v>
      </c>
      <c r="F47" s="41">
        <v>3.3</v>
      </c>
      <c r="G47" s="32"/>
      <c r="H47" s="31"/>
      <c r="I47" s="31"/>
      <c r="J47" s="31"/>
      <c r="K47" s="8"/>
    </row>
    <row r="48" spans="1:11" ht="18.75">
      <c r="A48" s="36" t="s">
        <v>55</v>
      </c>
      <c r="B48" s="37">
        <v>39814</v>
      </c>
      <c r="C48" s="37">
        <v>40179</v>
      </c>
      <c r="D48" s="37">
        <f>'[1]M2'!A6</f>
        <v>40179</v>
      </c>
      <c r="E48" s="37">
        <f>'[1]M2'!H3</f>
        <v>40210</v>
      </c>
      <c r="F48" s="37">
        <f>'[1]M2'!I3</f>
        <v>40238</v>
      </c>
      <c r="G48" s="42"/>
      <c r="H48" s="39"/>
      <c r="I48" s="43"/>
      <c r="J48" s="43"/>
      <c r="K48" s="8"/>
    </row>
    <row r="49" spans="1:11" ht="18.75">
      <c r="A49" s="18" t="s">
        <v>56</v>
      </c>
      <c r="B49" s="31">
        <v>13493.2</v>
      </c>
      <c r="C49" s="31">
        <v>15697.7</v>
      </c>
      <c r="D49" s="31">
        <f>'[1]M2'!B6</f>
        <v>15697.7</v>
      </c>
      <c r="E49" s="31">
        <f>'[1]M2'!H4</f>
        <v>15331</v>
      </c>
      <c r="F49" s="31">
        <f>'[1]M2'!I4</f>
        <v>15565.9</v>
      </c>
      <c r="G49" s="20">
        <f>IF(ISERROR(F49/E49-1),"н/д",F49/E49-1)</f>
        <v>0.015321896810384095</v>
      </c>
      <c r="H49" s="20"/>
      <c r="I49" s="20">
        <f>IF(ISERROR(F49/C49-1),"н/д",F49/C49-1)</f>
        <v>-0.008396134465558758</v>
      </c>
      <c r="J49" s="20">
        <f>IF(ISERROR(F49/B49-1),"н/д",F49/B49-1)</f>
        <v>0.15361070761568785</v>
      </c>
      <c r="K49" s="8"/>
    </row>
    <row r="50" spans="1:11" ht="75">
      <c r="A50" s="18" t="s">
        <v>57</v>
      </c>
      <c r="B50" s="31">
        <v>102.1</v>
      </c>
      <c r="C50" s="31">
        <v>89.2</v>
      </c>
      <c r="D50" s="31">
        <v>89.2</v>
      </c>
      <c r="E50" s="31">
        <v>107.8</v>
      </c>
      <c r="F50" s="31">
        <v>101.9</v>
      </c>
      <c r="G50" s="31"/>
      <c r="H50" s="31"/>
      <c r="I50" s="31"/>
      <c r="J50" s="31"/>
      <c r="K50" s="8"/>
    </row>
    <row r="51" spans="1:11" ht="18.75">
      <c r="A51" s="36" t="s">
        <v>58</v>
      </c>
      <c r="B51" s="37">
        <v>39814</v>
      </c>
      <c r="C51" s="44">
        <v>40148</v>
      </c>
      <c r="D51" s="37">
        <v>40179</v>
      </c>
      <c r="E51" s="37">
        <v>40269</v>
      </c>
      <c r="F51" s="37"/>
      <c r="G51" s="42"/>
      <c r="H51" s="39"/>
      <c r="I51" s="39"/>
      <c r="J51" s="39"/>
      <c r="K51" s="12"/>
    </row>
    <row r="52" spans="1:11" ht="18.75">
      <c r="A52" s="18" t="s">
        <v>59</v>
      </c>
      <c r="B52" s="31">
        <v>480.5</v>
      </c>
      <c r="C52" s="31">
        <v>471.2</v>
      </c>
      <c r="D52" s="31">
        <v>471.6</v>
      </c>
      <c r="E52" s="31">
        <v>473.7</v>
      </c>
      <c r="F52" s="31"/>
      <c r="G52" s="20"/>
      <c r="H52" s="20"/>
      <c r="I52" s="45">
        <f>IF(ISERROR(F52/C52-1),"н/д",F52/C52-1)</f>
        <v>-1</v>
      </c>
      <c r="J52" s="45">
        <f>IF(ISERROR(F52/B52-1),"н/д",F52/B52-1)</f>
        <v>-1</v>
      </c>
      <c r="K52" s="12"/>
    </row>
    <row r="53" spans="1:11" ht="37.5">
      <c r="A53" s="18" t="s">
        <v>60</v>
      </c>
      <c r="B53" s="31">
        <v>450.7</v>
      </c>
      <c r="C53" s="31"/>
      <c r="D53" s="31"/>
      <c r="E53" s="31"/>
      <c r="F53" s="31"/>
      <c r="G53" s="20"/>
      <c r="H53" s="20"/>
      <c r="I53" s="45" t="str">
        <f>IF(ISERROR(F53/C53-1),"н/д",F53/C53-1)</f>
        <v>н/д</v>
      </c>
      <c r="J53" s="45">
        <f>IF(ISERROR(F53/B53-1),"н/д",F53/B53-1)</f>
        <v>-1</v>
      </c>
      <c r="K53" s="8"/>
    </row>
    <row r="54" spans="1:11" ht="37.5">
      <c r="A54" s="18" t="s">
        <v>61</v>
      </c>
      <c r="B54" s="31">
        <v>102.4</v>
      </c>
      <c r="C54" s="41"/>
      <c r="D54" s="41"/>
      <c r="E54" s="41"/>
      <c r="F54" s="41"/>
      <c r="G54" s="20"/>
      <c r="H54" s="20"/>
      <c r="I54" s="45" t="str">
        <f>IF(ISERROR(F54/C54-1),"н/д",F54/C54-1)</f>
        <v>н/д</v>
      </c>
      <c r="J54" s="45">
        <f>IF(ISERROR(F54/B54-1),"н/д",F54/B54-1)</f>
        <v>-1</v>
      </c>
      <c r="K54" s="8"/>
    </row>
    <row r="55" spans="1:14" ht="30.75" customHeight="1">
      <c r="A55" s="22" t="s">
        <v>62</v>
      </c>
      <c r="B55" s="22"/>
      <c r="C55" s="22"/>
      <c r="D55" s="22"/>
      <c r="E55" s="22"/>
      <c r="F55" s="22"/>
      <c r="G55" s="10"/>
      <c r="H55" s="10"/>
      <c r="I55" s="10"/>
      <c r="J55" s="10"/>
      <c r="K55" s="12"/>
      <c r="L55" s="8"/>
      <c r="M55" s="8"/>
      <c r="N55" s="8"/>
    </row>
    <row r="56" spans="1:11" ht="56.25">
      <c r="A56" s="6" t="s">
        <v>2</v>
      </c>
      <c r="B56" s="46" t="s">
        <v>63</v>
      </c>
      <c r="C56" s="46" t="s">
        <v>64</v>
      </c>
      <c r="D56" s="47">
        <v>40179</v>
      </c>
      <c r="E56" s="47">
        <v>40210</v>
      </c>
      <c r="F56" s="47">
        <v>40238</v>
      </c>
      <c r="G56" s="48" t="s">
        <v>65</v>
      </c>
      <c r="H56" s="6" t="s">
        <v>66</v>
      </c>
      <c r="I56" s="6" t="s">
        <v>67</v>
      </c>
      <c r="J56" s="8"/>
      <c r="K56" s="12"/>
    </row>
    <row r="57" spans="1:11" ht="37.5">
      <c r="A57" s="18" t="s">
        <v>68</v>
      </c>
      <c r="B57" s="19">
        <v>9258.061</v>
      </c>
      <c r="C57" s="19">
        <v>7336.011</v>
      </c>
      <c r="D57" s="31">
        <v>889.5</v>
      </c>
      <c r="E57" s="31">
        <v>570.2</v>
      </c>
      <c r="F57" s="31">
        <v>645.5</v>
      </c>
      <c r="G57" s="20">
        <f>IF(ISERROR(F57/E57-1),"н/д",F57/E57-1)</f>
        <v>0.1320589266923886</v>
      </c>
      <c r="H57" s="20">
        <f>IF(ISERROR(F57/D57-1),"н/д",F57/D57-1)</f>
        <v>-0.2743114109050028</v>
      </c>
      <c r="I57" s="20">
        <f>IF(ISERROR(C57/B57-1),"н/д",C57/B57-1)</f>
        <v>-0.20760826700104906</v>
      </c>
      <c r="J57" s="8"/>
      <c r="K57" s="12"/>
    </row>
    <row r="58" spans="1:11" ht="37.5">
      <c r="A58" s="18" t="s">
        <v>69</v>
      </c>
      <c r="B58" s="19">
        <v>7560.874</v>
      </c>
      <c r="C58" s="19">
        <v>9662.149</v>
      </c>
      <c r="D58" s="31">
        <v>1460.3</v>
      </c>
      <c r="E58" s="31">
        <v>830.9</v>
      </c>
      <c r="F58" s="31">
        <v>758.5</v>
      </c>
      <c r="G58" s="20">
        <f>IF(ISERROR(F58/E58-1),"н/д",F58/E58-1)</f>
        <v>-0.08713443254302566</v>
      </c>
      <c r="H58" s="20">
        <f>IF(ISERROR(F58/D58-1),"н/д",F58/D58-1)</f>
        <v>-0.48058618092172845</v>
      </c>
      <c r="I58" s="20">
        <f>IF(ISERROR(C58/B58-1),"н/д",C58/B58-1)</f>
        <v>0.2779142993257129</v>
      </c>
      <c r="J58" s="8"/>
      <c r="K58" s="12"/>
    </row>
    <row r="59" spans="1:11" ht="18.75">
      <c r="A59" s="18" t="s">
        <v>70</v>
      </c>
      <c r="B59" s="19">
        <f>B57-B58</f>
        <v>1697.187</v>
      </c>
      <c r="C59" s="19">
        <f>C57-C58</f>
        <v>-2326.137999999999</v>
      </c>
      <c r="D59" s="19">
        <f>D57-D58</f>
        <v>-570.8</v>
      </c>
      <c r="E59" s="19">
        <f>E57-E58</f>
        <v>-260.69999999999993</v>
      </c>
      <c r="F59" s="19">
        <f>F57-F58</f>
        <v>-113</v>
      </c>
      <c r="G59" s="20"/>
      <c r="H59" s="20"/>
      <c r="I59" s="20"/>
      <c r="J59" s="8"/>
      <c r="K59" s="12"/>
    </row>
    <row r="60" spans="1:10" ht="18.75">
      <c r="A60" s="6" t="s">
        <v>2</v>
      </c>
      <c r="B60" s="46" t="s">
        <v>63</v>
      </c>
      <c r="C60" s="46" t="s">
        <v>64</v>
      </c>
      <c r="D60" s="46">
        <v>40148</v>
      </c>
      <c r="E60" s="46">
        <v>40179</v>
      </c>
      <c r="F60" s="46">
        <v>40210</v>
      </c>
      <c r="G60" s="48" t="s">
        <v>65</v>
      </c>
      <c r="H60" s="6" t="s">
        <v>66</v>
      </c>
      <c r="I60" s="49"/>
      <c r="J60" s="12"/>
    </row>
    <row r="61" spans="1:10" ht="18.75">
      <c r="A61" s="18" t="s">
        <v>71</v>
      </c>
      <c r="B61" s="31">
        <v>471.6</v>
      </c>
      <c r="C61" s="31">
        <v>304.1</v>
      </c>
      <c r="D61" s="50">
        <v>34.4</v>
      </c>
      <c r="E61" s="50">
        <v>28.4</v>
      </c>
      <c r="F61" s="50">
        <v>28.7</v>
      </c>
      <c r="G61" s="20">
        <f>IF(ISERROR(F61/E61-1),"н/д",F61/E61-1)</f>
        <v>0.010563380281690238</v>
      </c>
      <c r="H61" s="20">
        <f>IF(ISERROR(F61/D61-1),"н/д",F61/D61-1)</f>
        <v>-0.1656976744186046</v>
      </c>
      <c r="I61" s="49"/>
      <c r="J61" s="12"/>
    </row>
    <row r="62" spans="1:10" ht="18.75">
      <c r="A62" s="18" t="s">
        <v>72</v>
      </c>
      <c r="B62" s="31">
        <v>291.9</v>
      </c>
      <c r="C62" s="31">
        <v>191.9</v>
      </c>
      <c r="D62" s="50">
        <v>21.6</v>
      </c>
      <c r="E62" s="50">
        <v>11.6</v>
      </c>
      <c r="F62" s="50">
        <v>15.6</v>
      </c>
      <c r="G62" s="20">
        <f>IF(ISERROR(F62/E62-1),"н/д",F62/E62-1)</f>
        <v>0.3448275862068966</v>
      </c>
      <c r="H62" s="20">
        <f>IF(ISERROR(F62/D62-1),"н/д",F62/D62-1)</f>
        <v>-0.2777777777777778</v>
      </c>
      <c r="I62" s="49"/>
      <c r="J62" s="12"/>
    </row>
    <row r="63" spans="1:10" ht="37.5">
      <c r="A63" s="18" t="s">
        <v>73</v>
      </c>
      <c r="B63" s="50">
        <f>B61-B62</f>
        <v>179.70000000000005</v>
      </c>
      <c r="C63" s="50">
        <f>C61-C62</f>
        <v>112.20000000000002</v>
      </c>
      <c r="D63" s="50">
        <f>D61-D62</f>
        <v>12.799999999999997</v>
      </c>
      <c r="E63" s="50">
        <f>E61-E62</f>
        <v>16.799999999999997</v>
      </c>
      <c r="F63" s="50">
        <f>F61-F62</f>
        <v>13.1</v>
      </c>
      <c r="G63" s="20">
        <f>IF(ISERROR(F63/E63-1),"н/д",F63/E63-1)</f>
        <v>-0.22023809523809512</v>
      </c>
      <c r="H63" s="20">
        <f>IF(ISERROR(F63/D63-1),"н/д",F63/D63-1)</f>
        <v>0.023437500000000222</v>
      </c>
      <c r="I63" s="39"/>
      <c r="J63" s="12"/>
    </row>
    <row r="64" spans="1:11" ht="12.75">
      <c r="A64" s="8"/>
      <c r="B64" s="51"/>
      <c r="C64" s="51"/>
      <c r="D64" s="51"/>
      <c r="E64" s="51"/>
      <c r="F64" s="51"/>
      <c r="G64" s="8"/>
      <c r="H64" s="8"/>
      <c r="I64" s="8"/>
      <c r="J64" s="8"/>
      <c r="K64" s="12"/>
    </row>
    <row r="65" spans="1:11" ht="12.75">
      <c r="A65" s="8"/>
      <c r="B65" s="51"/>
      <c r="C65" s="51"/>
      <c r="D65" s="51"/>
      <c r="E65" s="51"/>
      <c r="F65" s="51"/>
      <c r="G65" s="8"/>
      <c r="H65" s="8"/>
      <c r="I65" s="8"/>
      <c r="J65" s="8"/>
      <c r="K65" s="12"/>
    </row>
    <row r="66" spans="1:11" ht="12.75">
      <c r="A66" s="8"/>
      <c r="B66" s="51"/>
      <c r="C66" s="51"/>
      <c r="D66" s="51"/>
      <c r="E66" s="51"/>
      <c r="F66" s="51"/>
      <c r="G66" s="8"/>
      <c r="H66" s="8"/>
      <c r="I66" s="8"/>
      <c r="J66" s="8"/>
      <c r="K66" s="12"/>
    </row>
    <row r="67" spans="1:11" ht="12.75">
      <c r="A67" s="8"/>
      <c r="B67" s="51"/>
      <c r="C67" s="51"/>
      <c r="D67" s="51"/>
      <c r="E67" s="51"/>
      <c r="F67" s="51"/>
      <c r="G67" s="8"/>
      <c r="H67" s="8"/>
      <c r="I67" s="8"/>
      <c r="J67" s="8"/>
      <c r="K67" s="12"/>
    </row>
    <row r="68" spans="1:11" ht="12.75">
      <c r="A68" s="8"/>
      <c r="B68" s="51"/>
      <c r="C68" s="51"/>
      <c r="D68" s="51"/>
      <c r="E68" s="51"/>
      <c r="F68" s="51"/>
      <c r="G68" s="8"/>
      <c r="H68" s="8"/>
      <c r="I68" s="8"/>
      <c r="J68" s="8"/>
      <c r="K68" s="12"/>
    </row>
    <row r="69" spans="1:11" ht="12.75">
      <c r="A69" s="8"/>
      <c r="B69" s="51"/>
      <c r="C69" s="51"/>
      <c r="D69" s="51"/>
      <c r="E69" s="51"/>
      <c r="F69" s="51"/>
      <c r="G69" s="8"/>
      <c r="H69" s="8"/>
      <c r="I69" s="8"/>
      <c r="J69" s="8"/>
      <c r="K69" s="12"/>
    </row>
    <row r="70" spans="1:11" ht="12.75">
      <c r="A70" s="8"/>
      <c r="B70" s="51"/>
      <c r="C70" s="51"/>
      <c r="D70" s="51"/>
      <c r="E70" s="51"/>
      <c r="F70" s="51"/>
      <c r="G70" s="8"/>
      <c r="H70" s="8"/>
      <c r="I70" s="8"/>
      <c r="J70" s="8"/>
      <c r="K70" s="12"/>
    </row>
    <row r="71" spans="1:11" ht="15.75">
      <c r="A71" s="52"/>
      <c r="B71" s="52"/>
      <c r="C71" s="53"/>
      <c r="D71" s="54"/>
      <c r="E71" s="54"/>
      <c r="F71" s="54"/>
      <c r="G71" s="21"/>
      <c r="H71" s="21"/>
      <c r="I71" s="21"/>
      <c r="J71" s="21"/>
      <c r="K71" s="12"/>
    </row>
    <row r="72" spans="1:11" ht="12.75">
      <c r="A72" s="8"/>
      <c r="B72" s="51"/>
      <c r="C72" s="51"/>
      <c r="D72" s="51"/>
      <c r="E72" s="51"/>
      <c r="F72" s="51"/>
      <c r="G72" s="8"/>
      <c r="H72" s="8"/>
      <c r="I72" s="8"/>
      <c r="J72" s="8"/>
      <c r="K72" s="12"/>
    </row>
    <row r="73" spans="1:11" ht="12.75">
      <c r="A73" s="8"/>
      <c r="B73" s="51"/>
      <c r="C73" s="51"/>
      <c r="D73" s="51"/>
      <c r="E73" s="51"/>
      <c r="F73" s="51"/>
      <c r="G73" s="8"/>
      <c r="H73" s="8"/>
      <c r="I73" s="8"/>
      <c r="J73" s="8"/>
      <c r="K73" s="12"/>
    </row>
    <row r="74" spans="1:11" ht="12.75">
      <c r="A74" s="8"/>
      <c r="B74" s="51"/>
      <c r="C74" s="51"/>
      <c r="D74" s="51"/>
      <c r="E74" s="51"/>
      <c r="F74" s="51"/>
      <c r="G74" s="8"/>
      <c r="H74" s="8"/>
      <c r="I74" s="8"/>
      <c r="J74" s="8"/>
      <c r="K74" s="12"/>
    </row>
    <row r="75" spans="1:11" ht="12.75">
      <c r="A75" s="8"/>
      <c r="B75" s="51"/>
      <c r="C75" s="51"/>
      <c r="D75" s="51"/>
      <c r="E75" s="51"/>
      <c r="F75" s="51"/>
      <c r="G75" s="8"/>
      <c r="H75" s="8"/>
      <c r="I75" s="8"/>
      <c r="J75" s="8"/>
      <c r="K75" s="12"/>
    </row>
    <row r="76" spans="1:10" s="8" customFormat="1" ht="15.75">
      <c r="A76" s="55"/>
      <c r="B76" s="55"/>
      <c r="C76" s="56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6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6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6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6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6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6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6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 I71:J71 K6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H71">
    <cfRule type="cellIs" priority="15" dxfId="0" operator="greaterThan" stopIfTrue="1">
      <formula>$H$4</formula>
    </cfRule>
    <cfRule type="cellIs" priority="16" dxfId="0" operator="lessThan" stopIfTrue="1">
      <formula>-$H$4</formula>
    </cfRule>
  </conditionalFormatting>
  <conditionalFormatting sqref="G76:G65536 G55 G44 G71 G23 G34:G35 G3:G5">
    <cfRule type="cellIs" priority="17" dxfId="0" operator="greaterThan" stopIfTrue="1">
      <formula>$G$4</formula>
    </cfRule>
    <cfRule type="cellIs" priority="18" dxfId="0" operator="lessThan" stopIfTrue="1">
      <formula>-$G$4</formula>
    </cfRule>
    <cfRule type="cellIs" priority="19" dxfId="1" operator="equal" stopIfTrue="1">
      <formula>"н/д"</formula>
    </cfRule>
  </conditionalFormatting>
  <conditionalFormatting sqref="I59 G49:H49 G52:H54 G61:G63 G45:H45 G57:H59 H16:J16 G24:G33 G37:G43">
    <cfRule type="cellIs" priority="20" dxfId="3" operator="greaterThan" stopIfTrue="1">
      <formula>3%</formula>
    </cfRule>
    <cfRule type="cellIs" priority="21" dxfId="3" operator="lessThan" stopIfTrue="1">
      <formula>-3%</formula>
    </cfRule>
    <cfRule type="cellIs" priority="22" dxfId="2" operator="equal" stopIfTrue="1">
      <formula>"н/д"</formula>
    </cfRule>
  </conditionalFormatting>
  <conditionalFormatting sqref="I45 I49 I52:I54 I9:I15 I17:I22 I24:I33 I37:I43 I6:I7">
    <cfRule type="cellIs" priority="23" dxfId="3" operator="greaterThan" stopIfTrue="1">
      <formula>30%</formula>
    </cfRule>
    <cfRule type="cellIs" priority="24" dxfId="3" operator="lessThan" stopIfTrue="1">
      <formula>-30%</formula>
    </cfRule>
    <cfRule type="cellIs" priority="25" dxfId="2" operator="equal" stopIfTrue="1">
      <formula>"н/д"</formula>
    </cfRule>
  </conditionalFormatting>
  <conditionalFormatting sqref="H61:H63 I57:I58 H9:H15 H17:H22 H24:H33 H37:H43 H6:H7">
    <cfRule type="cellIs" priority="26" dxfId="3" operator="greaterThan" stopIfTrue="1">
      <formula>10%</formula>
    </cfRule>
    <cfRule type="cellIs" priority="27" dxfId="3" operator="lessThan" stopIfTrue="1">
      <formula>-10%</formula>
    </cfRule>
    <cfRule type="cellIs" priority="28" dxfId="2" operator="equal" stopIfTrue="1">
      <formula>"н/д"</formula>
    </cfRule>
  </conditionalFormatting>
  <conditionalFormatting sqref="J45 J49 J52:J54 J9:J15 J17:J22 J24:J33 J37:J43 J6:J7">
    <cfRule type="cellIs" priority="29" dxfId="3" operator="greaterThan" stopIfTrue="1">
      <formula>40%</formula>
    </cfRule>
    <cfRule type="cellIs" priority="30" dxfId="3" operator="lessThan" stopIfTrue="1">
      <formula>-40%</formula>
    </cfRule>
    <cfRule type="cellIs" priority="31" dxfId="2" operator="equal" stopIfTrue="1">
      <formula>"н/д"</formula>
    </cfRule>
  </conditionalFormatting>
  <conditionalFormatting sqref="H8 H23">
    <cfRule type="cellIs" priority="32" dxfId="3" operator="greaterThan" stopIfTrue="1">
      <formula>15%</formula>
    </cfRule>
    <cfRule type="cellIs" priority="33" dxfId="3" operator="lessThan" stopIfTrue="1">
      <formula>-15%</formula>
    </cfRule>
    <cfRule type="cellIs" priority="34" dxfId="2" operator="equal" stopIfTrue="1">
      <formula>"""н/д"""</formula>
    </cfRule>
  </conditionalFormatting>
  <conditionalFormatting sqref="I8 I23">
    <cfRule type="cellIs" priority="35" dxfId="3" operator="greaterThan" stopIfTrue="1">
      <formula>30%</formula>
    </cfRule>
    <cfRule type="cellIs" priority="36" dxfId="3" operator="lessThan" stopIfTrue="1">
      <formula>-30%</formula>
    </cfRule>
    <cfRule type="cellIs" priority="37" dxfId="2" operator="equal" stopIfTrue="1">
      <formula>"""н/д"""</formula>
    </cfRule>
  </conditionalFormatting>
  <conditionalFormatting sqref="J8 J23">
    <cfRule type="cellIs" priority="38" dxfId="3" operator="greaterThan" stopIfTrue="1">
      <formula>40%</formula>
    </cfRule>
    <cfRule type="cellIs" priority="39" dxfId="3" operator="lessThan" stopIfTrue="1">
      <formula>-40%</formula>
    </cfRule>
    <cfRule type="cellIs" priority="40" dxfId="2" operator="equal" stopIfTrue="1">
      <formula>"""н/д"""</formula>
    </cfRule>
  </conditionalFormatting>
  <conditionalFormatting sqref="G8 G16">
    <cfRule type="cellIs" priority="41" dxfId="2" operator="greaterThan" stopIfTrue="1">
      <formula>"3%"</formula>
    </cfRule>
    <cfRule type="cellIs" priority="42" dxfId="1" operator="lessThan" stopIfTrue="1">
      <formula>"3%"</formula>
    </cfRule>
  </conditionalFormatting>
  <conditionalFormatting sqref="J35">
    <cfRule type="cellIs" priority="43" dxfId="4" operator="greaterThan" stopIfTrue="1">
      <formula>40%</formula>
    </cfRule>
    <cfRule type="cellIs" priority="44" dxfId="4" operator="lessThan" stopIfTrue="1">
      <formula>-40%</formula>
    </cfRule>
    <cfRule type="cellIs" priority="45" dxfId="1" operator="equal" stopIfTrue="1">
      <formula>"""н/д"""</formula>
    </cfRule>
  </conditionalFormatting>
  <conditionalFormatting sqref="G9:G15 G17:G22 G6:G7">
    <cfRule type="cellIs" priority="46" dxfId="2" operator="greaterThan" stopIfTrue="1">
      <formula>3%</formula>
    </cfRule>
    <cfRule type="cellIs" priority="47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2010-04-20T09:09:58Z</cp:lastPrinted>
  <dcterms:created xsi:type="dcterms:W3CDTF">2010-04-20T09:09:29Z</dcterms:created>
  <dcterms:modified xsi:type="dcterms:W3CDTF">2010-04-20T09:11:31Z</dcterms:modified>
  <cp:category/>
  <cp:version/>
  <cp:contentType/>
  <cp:contentStatus/>
</cp:coreProperties>
</file>