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<sst xmlns="http://schemas.openxmlformats.org/spreadsheetml/2006/main" count="81" uniqueCount="74">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</sst>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10925</v>
          </cell>
          <cell r="S10">
            <v>11212.660000000002</v>
          </cell>
        </row>
        <row r="38">
          <cell r="L38">
            <v>1162</v>
          </cell>
          <cell r="S38">
            <v>1168.56</v>
          </cell>
        </row>
        <row r="46">
          <cell r="L46">
            <v>8082</v>
          </cell>
          <cell r="S46">
            <v>8146.4400000000005</v>
          </cell>
        </row>
        <row r="74">
          <cell r="L74">
            <v>2903</v>
          </cell>
          <cell r="S74">
            <v>2939.3</v>
          </cell>
        </row>
        <row r="78">
          <cell r="L78">
            <v>17379</v>
          </cell>
          <cell r="S78">
            <v>17690.62</v>
          </cell>
        </row>
        <row r="93">
          <cell r="L93">
            <v>539</v>
          </cell>
          <cell r="S93">
            <v>535.72</v>
          </cell>
        </row>
      </sheetData>
      <sheetData sheetId="1">
        <row r="27">
          <cell r="Q27">
            <v>5603.5199999999995</v>
          </cell>
          <cell r="S27">
            <v>5545</v>
          </cell>
        </row>
        <row r="36">
          <cell r="Q36">
            <v>6159.51</v>
          </cell>
          <cell r="S36">
            <v>6044</v>
          </cell>
        </row>
        <row r="47">
          <cell r="Q47">
            <v>3844.6</v>
          </cell>
          <cell r="S47">
            <v>3764</v>
          </cell>
        </row>
      </sheetData>
      <sheetData sheetId="2">
        <row r="2">
          <cell r="Q2">
            <v>11205.03</v>
          </cell>
          <cell r="S2">
            <v>10992</v>
          </cell>
        </row>
        <row r="8">
          <cell r="Q8">
            <v>1212.05</v>
          </cell>
          <cell r="S8">
            <v>1184</v>
          </cell>
        </row>
        <row r="18">
          <cell r="Q18">
            <v>2522.95</v>
          </cell>
          <cell r="S18">
            <v>2471</v>
          </cell>
        </row>
        <row r="69">
          <cell r="Q69">
            <v>68871.94</v>
          </cell>
          <cell r="S69">
            <v>66511</v>
          </cell>
        </row>
      </sheetData>
      <sheetData sheetId="3">
        <row r="8">
          <cell r="B8">
            <v>1560.68</v>
          </cell>
          <cell r="I8">
            <v>1603.59</v>
          </cell>
        </row>
        <row r="11">
          <cell r="B11">
            <v>1430.11</v>
          </cell>
          <cell r="I11">
            <v>1464.17</v>
          </cell>
        </row>
        <row r="14">
          <cell r="B14">
            <v>2120.75</v>
          </cell>
          <cell r="I14">
            <v>2150</v>
          </cell>
        </row>
        <row r="16">
          <cell r="B16">
            <v>7386.58</v>
          </cell>
          <cell r="I16">
            <v>7457.13</v>
          </cell>
        </row>
        <row r="17">
          <cell r="B17">
            <v>25004.77</v>
          </cell>
          <cell r="I17">
            <v>25925</v>
          </cell>
        </row>
      </sheetData>
      <sheetData sheetId="4">
        <row r="18">
          <cell r="AO18">
            <v>29.3801</v>
          </cell>
          <cell r="AQ18">
            <v>29.062159969928977</v>
          </cell>
        </row>
        <row r="21">
          <cell r="AO21">
            <v>38.7817</v>
          </cell>
          <cell r="AQ21">
            <v>38.853579121374544</v>
          </cell>
        </row>
      </sheetData>
      <sheetData sheetId="5">
        <row r="3">
          <cell r="D3">
            <v>40277</v>
          </cell>
          <cell r="L3">
            <v>448.6</v>
          </cell>
        </row>
        <row r="4">
          <cell r="D4">
            <v>40270</v>
          </cell>
          <cell r="L4">
            <v>447.2</v>
          </cell>
        </row>
        <row r="5">
          <cell r="D5">
            <v>40263</v>
          </cell>
          <cell r="L5">
            <v>444</v>
          </cell>
        </row>
      </sheetData>
      <sheetData sheetId="6">
        <row r="3">
          <cell r="H3">
            <v>40210</v>
          </cell>
          <cell r="I3">
            <v>40269</v>
          </cell>
        </row>
        <row r="4">
          <cell r="H4">
            <v>15331</v>
          </cell>
          <cell r="I4">
            <v>15996.5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4.33</v>
          </cell>
          <cell r="D8">
            <v>4.36</v>
          </cell>
          <cell r="E8">
            <v>5.62</v>
          </cell>
          <cell r="F8">
            <v>5.66</v>
          </cell>
        </row>
      </sheetData>
      <sheetData sheetId="10">
        <row r="4">
          <cell r="F4">
            <v>618</v>
          </cell>
          <cell r="G4">
            <v>452.7</v>
          </cell>
        </row>
        <row r="5">
          <cell r="F5">
            <v>552.1</v>
          </cell>
          <cell r="G5">
            <v>391.5</v>
          </cell>
        </row>
      </sheetData>
      <sheetData sheetId="11">
        <row r="2">
          <cell r="G2" t="str">
            <v>85,090</v>
          </cell>
          <cell r="J2">
            <v>85.78</v>
          </cell>
        </row>
        <row r="7">
          <cell r="G7" t="str">
            <v>81,460</v>
          </cell>
          <cell r="J7">
            <v>82.44</v>
          </cell>
        </row>
        <row r="12">
          <cell r="L12">
            <v>5302.1531967500005</v>
          </cell>
          <cell r="M12">
            <v>5332.0474485</v>
          </cell>
        </row>
        <row r="14">
          <cell r="G14" t="str">
            <v>355,000</v>
          </cell>
          <cell r="J14">
            <v>353.75</v>
          </cell>
        </row>
        <row r="15">
          <cell r="G15" t="str">
            <v>85,230</v>
          </cell>
          <cell r="J15">
            <v>85.2</v>
          </cell>
        </row>
        <row r="23">
          <cell r="G23" t="str">
            <v>15,400</v>
          </cell>
          <cell r="J23">
            <v>15.370000000000001</v>
          </cell>
        </row>
        <row r="32">
          <cell r="G32" t="str">
            <v>1164,700</v>
          </cell>
          <cell r="J32">
            <v>1162.2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H7" sqref="H7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40296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39814</v>
      </c>
      <c r="C4" s="9">
        <v>40179</v>
      </c>
      <c r="D4" s="9">
        <v>40269</v>
      </c>
      <c r="E4" s="9">
        <f>IF(J3=2,F4-3,F4-1)</f>
        <v>40295</v>
      </c>
      <c r="F4" s="9">
        <f ca="1">TODAY()</f>
        <v>40296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1608</v>
      </c>
      <c r="E6" s="15">
        <f>'[1]инд-обновл'!I8</f>
        <v>1603.59</v>
      </c>
      <c r="F6" s="15">
        <f>'[1]инд-обновл'!B8</f>
        <v>1560.68</v>
      </c>
      <c r="G6" s="16">
        <f>IF(ISERROR(F6/E6-1),"н/д",F6/E6-1)</f>
        <v>-0.026758710144114017</v>
      </c>
      <c r="H6" s="16">
        <f>IF(ISERROR(F6/D6-1),"н/д",F6/D6-1)</f>
        <v>-0.02942786069651737</v>
      </c>
      <c r="I6" s="16">
        <f>IF(ISERROR(F6/C6-1),"н/д",F6/C6-1)</f>
        <v>0.08027964283242195</v>
      </c>
      <c r="J6" s="16">
        <f>IF(ISERROR(F6/B6-1),"н/д",F6/B6-1)</f>
        <v>1.4616403785488958</v>
      </c>
    </row>
    <row r="7" spans="1:10" ht="18.75">
      <c r="A7" s="14" t="s">
        <v>16</v>
      </c>
      <c r="B7" s="15">
        <v>640</v>
      </c>
      <c r="C7" s="15">
        <v>1370</v>
      </c>
      <c r="D7" s="15">
        <v>1480</v>
      </c>
      <c r="E7" s="15">
        <f>'[1]инд-обновл'!I11</f>
        <v>1464.17</v>
      </c>
      <c r="F7" s="15">
        <f>'[1]инд-обновл'!B11</f>
        <v>1430.11</v>
      </c>
      <c r="G7" s="16">
        <f>IF(ISERROR(F7/E7-1),"н/д",F7/E7-1)</f>
        <v>-0.02326232609601353</v>
      </c>
      <c r="H7" s="16">
        <f>IF(ISERROR(F7/D7-1),"н/д",F7/D7-1)</f>
        <v>-0.03370945945945958</v>
      </c>
      <c r="I7" s="16">
        <f>IF(ISERROR(F7/C7-1),"н/д",F7/C7-1)</f>
        <v>0.0438759124087591</v>
      </c>
      <c r="J7" s="16">
        <f>IF(ISERROR(F7/B7-1),"н/д",F7/B7-1)</f>
        <v>1.234546875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10857</v>
      </c>
      <c r="E9" s="19">
        <f>'[1]СевАм-индексы'!Q2</f>
        <v>11205.03</v>
      </c>
      <c r="F9" s="15">
        <f>'[1]СевАм-индексы'!S2</f>
        <v>10992</v>
      </c>
      <c r="G9" s="16">
        <f aca="true" t="shared" si="0" ref="G9:G15">IF(ISERROR(F9/E9-1),"н/д",F9/E9-1)</f>
        <v>-0.019011997290502625</v>
      </c>
      <c r="H9" s="16">
        <f aca="true" t="shared" si="1" ref="H9:H15">IF(ISERROR(F9/D9-1),"н/д",F9/D9-1)</f>
        <v>0.012434374136501836</v>
      </c>
      <c r="I9" s="16">
        <f aca="true" t="shared" si="2" ref="I9:I15">IF(ISERROR(F9/C9-1),"н/д",F9/C9-1)</f>
        <v>0.035223205876812935</v>
      </c>
      <c r="J9" s="16">
        <f aca="true" t="shared" si="3" ref="J9:J15">IF(ISERROR(F9/B9-1),"н/д",F9/B9-1)</f>
        <v>0.21660210293303828</v>
      </c>
    </row>
    <row r="10" spans="1:10" ht="18.75">
      <c r="A10" s="14" t="s">
        <v>19</v>
      </c>
      <c r="B10" s="15">
        <v>1632</v>
      </c>
      <c r="C10" s="19">
        <v>2317</v>
      </c>
      <c r="D10" s="15">
        <v>2398</v>
      </c>
      <c r="E10" s="15">
        <f>'[1]СевАм-индексы'!Q18</f>
        <v>2522.95</v>
      </c>
      <c r="F10" s="15">
        <f>'[1]СевАм-индексы'!S18</f>
        <v>2471</v>
      </c>
      <c r="G10" s="16">
        <f t="shared" si="0"/>
        <v>-0.020590974850868915</v>
      </c>
      <c r="H10" s="16">
        <f t="shared" si="1"/>
        <v>0.03044203502919096</v>
      </c>
      <c r="I10" s="16">
        <f t="shared" si="2"/>
        <v>0.06646525679758297</v>
      </c>
      <c r="J10" s="16">
        <f t="shared" si="3"/>
        <v>0.514093137254902</v>
      </c>
    </row>
    <row r="11" spans="1:10" ht="18.75">
      <c r="A11" s="14" t="s">
        <v>20</v>
      </c>
      <c r="B11" s="15">
        <v>932</v>
      </c>
      <c r="C11" s="19">
        <v>1145</v>
      </c>
      <c r="D11" s="15">
        <v>1169</v>
      </c>
      <c r="E11" s="15">
        <f>'[1]СевАм-индексы'!Q8</f>
        <v>1212.05</v>
      </c>
      <c r="F11" s="15">
        <f>'[1]СевАм-индексы'!S8</f>
        <v>1184</v>
      </c>
      <c r="G11" s="16">
        <f t="shared" si="0"/>
        <v>-0.023142609628315602</v>
      </c>
      <c r="H11" s="16">
        <f t="shared" si="1"/>
        <v>0.01283147989734812</v>
      </c>
      <c r="I11" s="16">
        <f t="shared" si="2"/>
        <v>0.03406113537117905</v>
      </c>
      <c r="J11" s="16">
        <f t="shared" si="3"/>
        <v>0.2703862660944205</v>
      </c>
    </row>
    <row r="12" spans="1:10" ht="18.75">
      <c r="A12" s="14" t="s">
        <v>21</v>
      </c>
      <c r="B12" s="15">
        <v>3350</v>
      </c>
      <c r="C12" s="15">
        <v>4083</v>
      </c>
      <c r="D12" s="15">
        <v>3974</v>
      </c>
      <c r="E12" s="15">
        <f>'[1]евр-индексы'!Q47</f>
        <v>3844.6</v>
      </c>
      <c r="F12" s="15">
        <f>'[1]евр-индексы'!S47</f>
        <v>3764</v>
      </c>
      <c r="G12" s="16">
        <f t="shared" si="0"/>
        <v>-0.02096446964573684</v>
      </c>
      <c r="H12" s="16">
        <f t="shared" si="1"/>
        <v>-0.05284348263714145</v>
      </c>
      <c r="I12" s="16">
        <f t="shared" si="2"/>
        <v>-0.07812882684300759</v>
      </c>
      <c r="J12" s="16">
        <f t="shared" si="3"/>
        <v>0.12358208955223882</v>
      </c>
    </row>
    <row r="13" spans="1:10" ht="18.75">
      <c r="A13" s="14" t="s">
        <v>22</v>
      </c>
      <c r="B13" s="15">
        <v>4973</v>
      </c>
      <c r="C13" s="19">
        <v>6087</v>
      </c>
      <c r="D13" s="15">
        <v>6154</v>
      </c>
      <c r="E13" s="15">
        <f>'[1]евр-индексы'!Q36</f>
        <v>6159.51</v>
      </c>
      <c r="F13" s="15">
        <f>'[1]евр-индексы'!S36</f>
        <v>6044</v>
      </c>
      <c r="G13" s="16">
        <f t="shared" si="0"/>
        <v>-0.01875311510168831</v>
      </c>
      <c r="H13" s="16">
        <f t="shared" si="1"/>
        <v>-0.01787455313617159</v>
      </c>
      <c r="I13" s="16">
        <f t="shared" si="2"/>
        <v>-0.007064235255462514</v>
      </c>
      <c r="J13" s="16">
        <f t="shared" si="3"/>
        <v>0.21536295998391308</v>
      </c>
    </row>
    <row r="14" spans="1:10" ht="18.75">
      <c r="A14" s="14" t="s">
        <v>23</v>
      </c>
      <c r="B14" s="15">
        <v>4562</v>
      </c>
      <c r="C14" s="19">
        <v>5585</v>
      </c>
      <c r="D14" s="15">
        <v>5680</v>
      </c>
      <c r="E14" s="15">
        <f>'[1]евр-индексы'!Q27</f>
        <v>5603.5199999999995</v>
      </c>
      <c r="F14" s="15">
        <f>'[1]евр-индексы'!S27</f>
        <v>5545</v>
      </c>
      <c r="G14" s="16">
        <f t="shared" si="0"/>
        <v>-0.0104434355547941</v>
      </c>
      <c r="H14" s="16">
        <f t="shared" si="1"/>
        <v>-0.02376760563380287</v>
      </c>
      <c r="I14" s="16">
        <f t="shared" si="2"/>
        <v>-0.0071620411817368</v>
      </c>
      <c r="J14" s="16">
        <f t="shared" si="3"/>
        <v>0.2154756685664183</v>
      </c>
    </row>
    <row r="15" spans="1:10" ht="18.75">
      <c r="A15" s="14" t="s">
        <v>24</v>
      </c>
      <c r="B15" s="15">
        <v>9043</v>
      </c>
      <c r="C15" s="19">
        <v>10798</v>
      </c>
      <c r="D15" s="15">
        <v>11244</v>
      </c>
      <c r="E15" s="15">
        <f>'[1]азия-индексы'!S10</f>
        <v>11212.660000000002</v>
      </c>
      <c r="F15" s="15">
        <f>'[1]азия-индексы'!L10</f>
        <v>10925</v>
      </c>
      <c r="G15" s="16">
        <f t="shared" si="0"/>
        <v>-0.02565492933880109</v>
      </c>
      <c r="H15" s="16">
        <f t="shared" si="1"/>
        <v>-0.028370686588402694</v>
      </c>
      <c r="I15" s="16">
        <f t="shared" si="2"/>
        <v>0.011761437303204225</v>
      </c>
      <c r="J15" s="16">
        <f t="shared" si="3"/>
        <v>0.20811677540639173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8013</v>
      </c>
      <c r="E17" s="15">
        <f>'[1]азия-индексы'!S46</f>
        <v>8146.4400000000005</v>
      </c>
      <c r="F17" s="15">
        <f>'[1]азия-индексы'!L46</f>
        <v>8082</v>
      </c>
      <c r="G17" s="16">
        <f aca="true" t="shared" si="4" ref="G17:G22">IF(ISERROR(F17/E17-1),"н/д",F17/E17-1)</f>
        <v>-0.007910203720889242</v>
      </c>
      <c r="H17" s="16">
        <f aca="true" t="shared" si="5" ref="H17:H22">IF(ISERROR(F17/D17-1),"н/д",F17/D17-1)</f>
        <v>0.00861100711344065</v>
      </c>
      <c r="I17" s="16">
        <f aca="true" t="shared" si="6" ref="I17:I22">IF(ISERROR(F17/C17-1),"н/д",F17/C17-1)</f>
        <v>-0.0290725612686209</v>
      </c>
      <c r="J17" s="16">
        <f aca="true" t="shared" si="7" ref="J17:J22">IF(ISERROR(F17/B17-1),"н/д",F17/B17-1)</f>
        <v>0.7203065134099618</v>
      </c>
    </row>
    <row r="18" spans="1:10" ht="18.75">
      <c r="A18" s="14" t="s">
        <v>27</v>
      </c>
      <c r="B18" s="15">
        <v>313</v>
      </c>
      <c r="C18" s="19">
        <v>515</v>
      </c>
      <c r="D18" s="15">
        <v>508</v>
      </c>
      <c r="E18" s="15">
        <f>'[1]азия-индексы'!S93</f>
        <v>535.72</v>
      </c>
      <c r="F18" s="15">
        <f>'[1]азия-индексы'!L93</f>
        <v>539</v>
      </c>
      <c r="G18" s="16">
        <f t="shared" si="4"/>
        <v>0.006122601358918844</v>
      </c>
      <c r="H18" s="16">
        <f t="shared" si="5"/>
        <v>0.061023622047243986</v>
      </c>
      <c r="I18" s="16">
        <f t="shared" si="6"/>
        <v>0.046601941747572706</v>
      </c>
      <c r="J18" s="16">
        <f t="shared" si="7"/>
        <v>0.7220447284345048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17528</v>
      </c>
      <c r="E19" s="15">
        <f>'[1]азия-индексы'!S78</f>
        <v>17690.62</v>
      </c>
      <c r="F19" s="15">
        <f>'[1]азия-индексы'!L78</f>
        <v>17379</v>
      </c>
      <c r="G19" s="16">
        <f t="shared" si="4"/>
        <v>-0.017614984664189204</v>
      </c>
      <c r="H19" s="16">
        <f t="shared" si="5"/>
        <v>-0.008500684618895527</v>
      </c>
      <c r="I19" s="16">
        <f t="shared" si="6"/>
        <v>-0.010476570062062263</v>
      </c>
      <c r="J19" s="16">
        <f t="shared" si="7"/>
        <v>0.7549227506816116</v>
      </c>
    </row>
    <row r="20" spans="1:10" ht="18.75">
      <c r="A20" s="14" t="s">
        <v>29</v>
      </c>
      <c r="B20" s="15">
        <v>1437</v>
      </c>
      <c r="C20" s="19">
        <v>2627</v>
      </c>
      <c r="D20" s="15">
        <v>2777</v>
      </c>
      <c r="E20" s="15">
        <f>'[1]азия-индексы'!S74</f>
        <v>2939.3</v>
      </c>
      <c r="F20" s="15">
        <f>'[1]азия-индексы'!L74</f>
        <v>2903</v>
      </c>
      <c r="G20" s="16">
        <f t="shared" si="4"/>
        <v>-0.012349879222944282</v>
      </c>
      <c r="H20" s="16">
        <f t="shared" si="5"/>
        <v>0.04537270435722007</v>
      </c>
      <c r="I20" s="16">
        <f t="shared" si="6"/>
        <v>0.10506280928816136</v>
      </c>
      <c r="J20" s="16">
        <f t="shared" si="7"/>
        <v>1.0201809324982603</v>
      </c>
    </row>
    <row r="21" spans="1:10" ht="18.75">
      <c r="A21" s="14" t="s">
        <v>30</v>
      </c>
      <c r="B21" s="15">
        <v>571</v>
      </c>
      <c r="C21" s="19">
        <v>1190</v>
      </c>
      <c r="D21" s="15">
        <v>1229</v>
      </c>
      <c r="E21" s="15">
        <f>'[1]азия-индексы'!S38</f>
        <v>1168.56</v>
      </c>
      <c r="F21" s="15">
        <f>'[1]азия-индексы'!L38</f>
        <v>1162</v>
      </c>
      <c r="G21" s="16">
        <f t="shared" si="4"/>
        <v>-0.005613746833709854</v>
      </c>
      <c r="H21" s="16">
        <f t="shared" si="5"/>
        <v>-0.05451586655817742</v>
      </c>
      <c r="I21" s="16">
        <f t="shared" si="6"/>
        <v>-0.02352941176470591</v>
      </c>
      <c r="J21" s="16">
        <f t="shared" si="7"/>
        <v>1.0350262697022767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70372</v>
      </c>
      <c r="E22" s="15">
        <f>'[1]СевАм-индексы'!Q69</f>
        <v>68871.94</v>
      </c>
      <c r="F22" s="15">
        <f>'[1]СевАм-индексы'!S69</f>
        <v>66511</v>
      </c>
      <c r="G22" s="16">
        <f t="shared" si="4"/>
        <v>-0.034280143698580345</v>
      </c>
      <c r="H22" s="16">
        <f t="shared" si="5"/>
        <v>-0.05486557153413285</v>
      </c>
      <c r="I22" s="16">
        <f t="shared" si="6"/>
        <v>-0.05339937093491598</v>
      </c>
      <c r="J22" s="16">
        <f t="shared" si="7"/>
        <v>0.6526935692277109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82.7</v>
      </c>
      <c r="E24" s="21">
        <f>'[1]сырье'!J2</f>
        <v>85.78</v>
      </c>
      <c r="F24" s="21" t="str">
        <f>'[1]сырье'!G2</f>
        <v>85,090</v>
      </c>
      <c r="G24" s="16">
        <f aca="true" t="shared" si="8" ref="G24:G33">IF(ISERROR(F24/E24-1),"н/д",F24/E24-1)</f>
        <v>-0.008043833061319616</v>
      </c>
      <c r="H24" s="16">
        <f aca="true" t="shared" si="9" ref="H24:H33">IF(ISERROR(F24/D24-1),"н/д",F24/D24-1)</f>
        <v>0.028899637243047227</v>
      </c>
      <c r="I24" s="16">
        <f aca="true" t="shared" si="10" ref="I24:I33">IF(ISERROR(F24/C24-1),"н/д",F24/C24-1)</f>
        <v>0.03604042371849525</v>
      </c>
      <c r="J24" s="16">
        <f aca="true" t="shared" si="11" ref="J24:J33">IF(ISERROR(F24/B24-1),"н/д",F24/B24-1)</f>
        <v>0.8108108108108107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83.76</v>
      </c>
      <c r="E25" s="21">
        <f>'[1]сырье'!J7</f>
        <v>82.44</v>
      </c>
      <c r="F25" s="21" t="str">
        <f>'[1]сырье'!G7</f>
        <v>81,460</v>
      </c>
      <c r="G25" s="16">
        <f t="shared" si="8"/>
        <v>-0.011887433284813231</v>
      </c>
      <c r="H25" s="16">
        <f t="shared" si="9"/>
        <v>-0.027459407831900817</v>
      </c>
      <c r="I25" s="16">
        <f t="shared" si="10"/>
        <v>-0.0252482948426469</v>
      </c>
      <c r="J25" s="16">
        <f t="shared" si="11"/>
        <v>0.75787656452309</v>
      </c>
    </row>
    <row r="26" spans="1:10" ht="18.75">
      <c r="A26" s="14" t="s">
        <v>35</v>
      </c>
      <c r="B26" s="21">
        <v>877</v>
      </c>
      <c r="C26" s="21">
        <v>1154.6</v>
      </c>
      <c r="D26" s="21">
        <v>1114.5</v>
      </c>
      <c r="E26" s="21">
        <f>'[1]сырье'!J32</f>
        <v>1162.2</v>
      </c>
      <c r="F26" s="21" t="str">
        <f>'[1]сырье'!G32</f>
        <v>1164,700</v>
      </c>
      <c r="G26" s="16">
        <f t="shared" si="8"/>
        <v>0.002151092755119599</v>
      </c>
      <c r="H26" s="16">
        <f t="shared" si="9"/>
        <v>0.045042620008972634</v>
      </c>
      <c r="I26" s="16">
        <f t="shared" si="10"/>
        <v>0.008747618222761266</v>
      </c>
      <c r="J26" s="16">
        <f t="shared" si="11"/>
        <v>0.32805017103762824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7834.12</v>
      </c>
      <c r="E27" s="21">
        <f>'[1]инд-обновл'!I16</f>
        <v>7457.13</v>
      </c>
      <c r="F27" s="21">
        <f>'[1]инд-обновл'!B16</f>
        <v>7386.58</v>
      </c>
      <c r="G27" s="16">
        <f t="shared" si="8"/>
        <v>-0.009460744280976763</v>
      </c>
      <c r="H27" s="16">
        <f t="shared" si="9"/>
        <v>-0.05712702894517829</v>
      </c>
      <c r="I27" s="16">
        <f t="shared" si="10"/>
        <v>-0.03721285492330628</v>
      </c>
      <c r="J27" s="16">
        <f t="shared" si="11"/>
        <v>1.4060521172638438</v>
      </c>
    </row>
    <row r="28" spans="1:10" ht="18.75">
      <c r="A28" s="14" t="s">
        <v>37</v>
      </c>
      <c r="B28" s="21">
        <v>12710</v>
      </c>
      <c r="C28" s="22">
        <v>18346</v>
      </c>
      <c r="D28" s="21">
        <v>24995</v>
      </c>
      <c r="E28" s="21">
        <f>'[1]инд-обновл'!I17</f>
        <v>25925</v>
      </c>
      <c r="F28" s="21">
        <f>'[1]инд-обновл'!B17</f>
        <v>25004.77</v>
      </c>
      <c r="G28" s="16">
        <f t="shared" si="8"/>
        <v>-0.0354958534233365</v>
      </c>
      <c r="H28" s="16">
        <f t="shared" si="9"/>
        <v>0.000390878175635212</v>
      </c>
      <c r="I28" s="16">
        <f t="shared" si="10"/>
        <v>0.3629548675460592</v>
      </c>
      <c r="J28" s="16">
        <f t="shared" si="11"/>
        <v>0.967330448465775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2323</v>
      </c>
      <c r="E29" s="21">
        <f>'[1]инд-обновл'!I14</f>
        <v>2150</v>
      </c>
      <c r="F29" s="21">
        <f>'[1]инд-обновл'!B14</f>
        <v>2120.75</v>
      </c>
      <c r="G29" s="16">
        <f t="shared" si="8"/>
        <v>-0.013604651162790748</v>
      </c>
      <c r="H29" s="16">
        <f t="shared" si="9"/>
        <v>-0.08706414119672834</v>
      </c>
      <c r="I29" s="16">
        <f t="shared" si="10"/>
        <v>-0.0976491862567812</v>
      </c>
      <c r="J29" s="16">
        <f t="shared" si="11"/>
        <v>0.41856187290969893</v>
      </c>
    </row>
    <row r="30" spans="1:10" ht="18.75">
      <c r="A30" s="14" t="s">
        <v>39</v>
      </c>
      <c r="B30" s="21">
        <v>47.81</v>
      </c>
      <c r="C30" s="22">
        <v>73.15</v>
      </c>
      <c r="D30" s="21">
        <v>80.55</v>
      </c>
      <c r="E30" s="21">
        <f>'[1]сырье'!J15</f>
        <v>85.2</v>
      </c>
      <c r="F30" s="21" t="str">
        <f>'[1]сырье'!G15</f>
        <v>85,230</v>
      </c>
      <c r="G30" s="16">
        <f t="shared" si="8"/>
        <v>0.00035211267605639307</v>
      </c>
      <c r="H30" s="16">
        <f t="shared" si="9"/>
        <v>0.05810055865921804</v>
      </c>
      <c r="I30" s="16">
        <f t="shared" si="10"/>
        <v>0.16514012303485992</v>
      </c>
      <c r="J30" s="16">
        <f t="shared" si="11"/>
        <v>0.7826814473959423</v>
      </c>
    </row>
    <row r="31" spans="1:10" ht="18.75">
      <c r="A31" s="14" t="s">
        <v>40</v>
      </c>
      <c r="B31" s="21">
        <v>11.3</v>
      </c>
      <c r="C31" s="22">
        <v>27.53</v>
      </c>
      <c r="D31" s="21">
        <v>16.59</v>
      </c>
      <c r="E31" s="21">
        <f>'[1]сырье'!J23</f>
        <v>15.370000000000001</v>
      </c>
      <c r="F31" s="21" t="str">
        <f>'[1]сырье'!G23</f>
        <v>15,400</v>
      </c>
      <c r="G31" s="16">
        <f t="shared" si="8"/>
        <v>0.0019518542615484247</v>
      </c>
      <c r="H31" s="16">
        <f t="shared" si="9"/>
        <v>-0.07172995780590719</v>
      </c>
      <c r="I31" s="16">
        <f t="shared" si="10"/>
        <v>-0.4406102433708682</v>
      </c>
      <c r="J31" s="16">
        <f t="shared" si="11"/>
        <v>0.36283185840707954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345</v>
      </c>
      <c r="E32" s="21">
        <f>'[1]сырье'!J14</f>
        <v>353.75</v>
      </c>
      <c r="F32" s="21" t="str">
        <f>'[1]сырье'!G14</f>
        <v>355,000</v>
      </c>
      <c r="G32" s="16">
        <f t="shared" si="8"/>
        <v>0.0035335689045936647</v>
      </c>
      <c r="H32" s="16">
        <f t="shared" si="9"/>
        <v>0.02898550724637672</v>
      </c>
      <c r="I32" s="16">
        <f t="shared" si="10"/>
        <v>-0.16224188790560468</v>
      </c>
      <c r="J32" s="16">
        <f t="shared" si="11"/>
        <v>-0.09554140127388533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5016.39</v>
      </c>
      <c r="E33" s="21">
        <f>'[1]сырье'!M12</f>
        <v>5332.0474485</v>
      </c>
      <c r="F33" s="21">
        <f>'[1]сырье'!L12</f>
        <v>5302.1531967500005</v>
      </c>
      <c r="G33" s="16">
        <f t="shared" si="8"/>
        <v>-0.005606523955147824</v>
      </c>
      <c r="H33" s="16">
        <f t="shared" si="9"/>
        <v>0.05696590511303956</v>
      </c>
      <c r="I33" s="16">
        <f t="shared" si="10"/>
        <v>-0.1696677205907685</v>
      </c>
      <c r="J33" s="16">
        <f t="shared" si="11"/>
        <v>-0.18266202205145599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40269</v>
      </c>
      <c r="E35" s="9">
        <f>IF(J35=2,F35-3,F35-1)</f>
        <v>40295</v>
      </c>
      <c r="F35" s="24">
        <f ca="1">TODAY()</f>
        <v>40296</v>
      </c>
      <c r="G35" s="25"/>
      <c r="H35" s="25"/>
      <c r="I35" s="25"/>
      <c r="J35" s="11">
        <f>WEEKDAY(F35)</f>
        <v>4</v>
      </c>
    </row>
    <row r="36" spans="1:10" ht="18.75">
      <c r="A36" s="14" t="s">
        <v>44</v>
      </c>
      <c r="B36" s="26">
        <v>13</v>
      </c>
      <c r="C36" s="21">
        <v>8.75</v>
      </c>
      <c r="D36" s="21">
        <v>8.25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578.6</v>
      </c>
      <c r="E37" s="26">
        <f>'[1]остатки средств на кс'!F5</f>
        <v>552.1</v>
      </c>
      <c r="F37" s="26">
        <f>'[1]остатки средств на кс'!F4</f>
        <v>618</v>
      </c>
      <c r="G37" s="16">
        <f aca="true" t="shared" si="12" ref="G37:G43">IF(ISERROR(F37/E37-1),"н/д",F37/E37-1)</f>
        <v>0.11936243434160465</v>
      </c>
      <c r="H37" s="16">
        <f aca="true" t="shared" si="13" ref="H37:H43">IF(ISERROR(F37/D37-1),"н/д",F37/D37-1)</f>
        <v>0.0680954026961631</v>
      </c>
      <c r="I37" s="16">
        <f aca="true" t="shared" si="14" ref="I37:I43">IF(ISERROR(F37/C37-1),"н/д",F37/C37-1)</f>
        <v>-0.3132570285587287</v>
      </c>
      <c r="J37" s="16">
        <f aca="true" t="shared" si="15" ref="J37:J43">IF(ISERROR(F37/B37-1),"н/д",F37/B37-1)</f>
        <v>-0.39859867652783176</v>
      </c>
    </row>
    <row r="38" spans="1:10" ht="37.5">
      <c r="A38" s="14" t="s">
        <v>46</v>
      </c>
      <c r="B38" s="26">
        <v>802.7</v>
      </c>
      <c r="C38" s="26">
        <v>665.4</v>
      </c>
      <c r="D38" s="26">
        <v>403.8</v>
      </c>
      <c r="E38" s="26">
        <f>'[1]остатки средств на кс'!G5</f>
        <v>391.5</v>
      </c>
      <c r="F38" s="26">
        <f>'[1]остатки средств на кс'!G4</f>
        <v>452.7</v>
      </c>
      <c r="G38" s="16">
        <f t="shared" si="12"/>
        <v>0.1563218390804597</v>
      </c>
      <c r="H38" s="16">
        <f t="shared" si="13"/>
        <v>0.1210995542347697</v>
      </c>
      <c r="I38" s="16">
        <f t="shared" si="14"/>
        <v>-0.3196573489630298</v>
      </c>
      <c r="J38" s="16">
        <f t="shared" si="15"/>
        <v>-0.43602840413604094</v>
      </c>
    </row>
    <row r="39" spans="1:10" ht="18.75">
      <c r="A39" s="14" t="s">
        <v>47</v>
      </c>
      <c r="B39" s="26">
        <v>15.7</v>
      </c>
      <c r="C39" s="26">
        <v>8.12</v>
      </c>
      <c r="D39" s="21">
        <v>4.38</v>
      </c>
      <c r="E39" s="21">
        <f>'[1]ратес-сбр'!C8</f>
        <v>4.33</v>
      </c>
      <c r="F39" s="21">
        <f>'[1]ратес-сбр'!D8</f>
        <v>4.36</v>
      </c>
      <c r="G39" s="16">
        <f t="shared" si="12"/>
        <v>0.006928406466512715</v>
      </c>
      <c r="H39" s="16">
        <f t="shared" si="13"/>
        <v>-0.004566210045662045</v>
      </c>
      <c r="I39" s="16">
        <f t="shared" si="14"/>
        <v>-0.4630541871921181</v>
      </c>
      <c r="J39" s="16">
        <f t="shared" si="15"/>
        <v>-0.7222929936305732</v>
      </c>
    </row>
    <row r="40" spans="1:10" ht="18.75">
      <c r="A40" s="14" t="s">
        <v>48</v>
      </c>
      <c r="B40" s="26">
        <v>21.6</v>
      </c>
      <c r="C40" s="26">
        <v>11.04</v>
      </c>
      <c r="D40" s="21">
        <v>5.66</v>
      </c>
      <c r="E40" s="21">
        <f>'[1]ратес-сбр'!E8</f>
        <v>5.62</v>
      </c>
      <c r="F40" s="21">
        <f>'[1]ратес-сбр'!F8</f>
        <v>5.66</v>
      </c>
      <c r="G40" s="16">
        <f t="shared" si="12"/>
        <v>0.007117437722419906</v>
      </c>
      <c r="H40" s="16">
        <f t="shared" si="13"/>
        <v>0</v>
      </c>
      <c r="I40" s="16">
        <f t="shared" si="14"/>
        <v>-0.4873188405797101</v>
      </c>
      <c r="J40" s="16">
        <f t="shared" si="15"/>
        <v>-0.7379629629629629</v>
      </c>
    </row>
    <row r="41" spans="1:10" ht="18.75">
      <c r="A41" s="14" t="s">
        <v>49</v>
      </c>
      <c r="B41" s="30">
        <v>1.4</v>
      </c>
      <c r="C41" s="30">
        <v>0.25</v>
      </c>
      <c r="D41" s="30">
        <v>0.292</v>
      </c>
      <c r="E41" s="30">
        <v>0.321</v>
      </c>
      <c r="F41" s="30">
        <v>0.324</v>
      </c>
      <c r="G41" s="16">
        <f t="shared" si="12"/>
        <v>0.009345794392523477</v>
      </c>
      <c r="H41" s="16">
        <f t="shared" si="13"/>
        <v>0.1095890410958904</v>
      </c>
      <c r="I41" s="16">
        <f t="shared" si="14"/>
        <v>0.29600000000000004</v>
      </c>
      <c r="J41" s="16">
        <f t="shared" si="15"/>
        <v>-0.7685714285714286</v>
      </c>
    </row>
    <row r="42" spans="1:10" ht="18.75">
      <c r="A42" s="14" t="s">
        <v>50</v>
      </c>
      <c r="B42" s="26">
        <v>29.4</v>
      </c>
      <c r="C42" s="21">
        <v>30.2</v>
      </c>
      <c r="D42" s="21">
        <v>29.4</v>
      </c>
      <c r="E42" s="26">
        <f>'[1]курсы валют'!AQ18</f>
        <v>29.062159969928977</v>
      </c>
      <c r="F42" s="26">
        <f>'[1]курсы валют'!AO18</f>
        <v>29.3801</v>
      </c>
      <c r="G42" s="16">
        <f t="shared" si="12"/>
        <v>0.01093999999999995</v>
      </c>
      <c r="H42" s="16">
        <f t="shared" si="13"/>
        <v>-0.000676870748299363</v>
      </c>
      <c r="I42" s="16">
        <f t="shared" si="14"/>
        <v>-0.027149006622516625</v>
      </c>
      <c r="J42" s="16">
        <f t="shared" si="15"/>
        <v>-0.000676870748299363</v>
      </c>
    </row>
    <row r="43" spans="1:10" ht="18.75">
      <c r="A43" s="14" t="s">
        <v>51</v>
      </c>
      <c r="B43" s="26">
        <v>41.4</v>
      </c>
      <c r="C43" s="21">
        <v>43.5</v>
      </c>
      <c r="D43" s="21">
        <v>39.7</v>
      </c>
      <c r="E43" s="26">
        <f>'[1]курсы валют'!AQ21</f>
        <v>38.853579121374544</v>
      </c>
      <c r="F43" s="26">
        <f>'[1]курсы валют'!AO21</f>
        <v>38.7817</v>
      </c>
      <c r="G43" s="16">
        <f t="shared" si="12"/>
        <v>-0.0018500000000000183</v>
      </c>
      <c r="H43" s="16">
        <f t="shared" si="13"/>
        <v>-0.023130982367758235</v>
      </c>
      <c r="I43" s="16">
        <f t="shared" si="14"/>
        <v>-0.1084666666666666</v>
      </c>
      <c r="J43" s="16">
        <f t="shared" si="15"/>
        <v>-0.06324396135265697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40263</v>
      </c>
      <c r="E44" s="32">
        <f>'[1]ЗВР-cbr'!D4</f>
        <v>40270</v>
      </c>
      <c r="F44" s="32">
        <f>'[1]ЗВР-cbr'!D3</f>
        <v>40277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444</v>
      </c>
      <c r="E45" s="26">
        <f>'[1]ЗВР-cbr'!L4</f>
        <v>447.2</v>
      </c>
      <c r="F45" s="26">
        <f>'[1]ЗВР-cbr'!L3</f>
        <v>448.6</v>
      </c>
      <c r="G45" s="16">
        <f>IF(ISERROR(F45/E45-1),"н/д",F45/E45-1)</f>
        <v>0.0031305903398928248</v>
      </c>
      <c r="H45" s="16">
        <f>IF(ISERROR(F45/D45-1),"н/д",F45/D45-1)</f>
        <v>0.010360360360360366</v>
      </c>
      <c r="I45" s="16">
        <f>IF(ISERROR(F45/C45-1),"н/д",F45/C45-1)</f>
        <v>0.024902901530728938</v>
      </c>
      <c r="J45" s="16">
        <f>IF(ISERROR(F45/B45-1),"н/д",F45/B45-1)</f>
        <v>0.05305164319248834</v>
      </c>
    </row>
    <row r="46" spans="1:10" ht="18.75">
      <c r="A46" s="35"/>
      <c r="B46" s="32">
        <v>39814</v>
      </c>
      <c r="C46" s="32">
        <v>40179</v>
      </c>
      <c r="D46" s="32">
        <v>40273</v>
      </c>
      <c r="E46" s="32">
        <v>40280</v>
      </c>
      <c r="F46" s="32">
        <v>40287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3.2</v>
      </c>
      <c r="E47" s="36">
        <v>3.3</v>
      </c>
      <c r="F47" s="36">
        <v>3.4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40269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15996.5</v>
      </c>
      <c r="G49" s="16">
        <f>IF(ISERROR(F49/E49-1),"н/д",F49/E49-1)</f>
        <v>0.04340877959689515</v>
      </c>
      <c r="H49" s="16"/>
      <c r="I49" s="16">
        <f>IF(ISERROR(F49/C49-1),"н/д",F49/C49-1)</f>
        <v>0.01903463564726038</v>
      </c>
      <c r="J49" s="16">
        <f>IF(ISERROR(F49/B49-1),"н/д",F49/B49-1)</f>
        <v>0.18552307829128734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40148</v>
      </c>
      <c r="D51" s="32">
        <v>40179</v>
      </c>
      <c r="E51" s="32">
        <v>40269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471.2</v>
      </c>
      <c r="D52" s="26">
        <v>471.6</v>
      </c>
      <c r="E52" s="26">
        <v>473.7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/>
      <c r="D53" s="26"/>
      <c r="E53" s="26"/>
      <c r="F53" s="26"/>
      <c r="G53" s="16"/>
      <c r="H53" s="16"/>
      <c r="I53" s="40" t="str">
        <f>IF(ISERROR(F53/C53-1),"н/д",F53/C53-1)</f>
        <v>н/д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/>
      <c r="D54" s="36"/>
      <c r="E54" s="36"/>
      <c r="F54" s="36"/>
      <c r="G54" s="16"/>
      <c r="H54" s="16"/>
      <c r="I54" s="40" t="str">
        <f>IF(ISERROR(F54/C54-1),"н/д",F54/C54-1)</f>
        <v>н/д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40179</v>
      </c>
      <c r="E56" s="42">
        <v>40210</v>
      </c>
      <c r="F56" s="42">
        <v>40238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889.5</v>
      </c>
      <c r="E57" s="26">
        <v>570.2</v>
      </c>
      <c r="F57" s="26">
        <v>645.5</v>
      </c>
      <c r="G57" s="16">
        <f>IF(ISERROR(F57/E57-1),"н/д",F57/E57-1)</f>
        <v>0.1320589266923886</v>
      </c>
      <c r="H57" s="16">
        <f>IF(ISERROR(F57/D57-1),"н/д",F57/D57-1)</f>
        <v>-0.2743114109050028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1460.3</v>
      </c>
      <c r="E58" s="26">
        <v>830.9</v>
      </c>
      <c r="F58" s="26">
        <v>758.5</v>
      </c>
      <c r="G58" s="16">
        <f>IF(ISERROR(F58/E58-1),"н/д",F58/E58-1)</f>
        <v>-0.08713443254302566</v>
      </c>
      <c r="H58" s="16">
        <f>IF(ISERROR(F58/D58-1),"н/д",F58/D58-1)</f>
        <v>-0.48058618092172845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-570.8</v>
      </c>
      <c r="E59" s="15">
        <f>E57-E58</f>
        <v>-260.69999999999993</v>
      </c>
      <c r="F59" s="15">
        <f>F57-F58</f>
        <v>-113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2010-04-28T09:26:31Z</cp:lastPrinted>
  <dcterms:created xsi:type="dcterms:W3CDTF">2010-04-28T09:26:01Z</dcterms:created>
  <dcterms:modified xsi:type="dcterms:W3CDTF">2010-04-28T09:28:26Z</dcterms:modified>
  <cp:category/>
  <cp:version/>
  <cp:contentType/>
  <cp:contentStatus/>
</cp:coreProperties>
</file>