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76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<sst xmlns="http://schemas.openxmlformats.org/spreadsheetml/2006/main" count="81" uniqueCount="74">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</sst>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11286</v>
          </cell>
          <cell r="S10">
            <v>11244.4</v>
          </cell>
        </row>
        <row r="38">
          <cell r="L38">
            <v>1235</v>
          </cell>
          <cell r="S38">
            <v>1228.62</v>
          </cell>
        </row>
        <row r="46">
          <cell r="L46">
            <v>8026</v>
          </cell>
          <cell r="S46">
            <v>8013.09</v>
          </cell>
        </row>
        <row r="74">
          <cell r="L74">
            <v>2830</v>
          </cell>
          <cell r="S74">
            <v>2777.3</v>
          </cell>
        </row>
        <row r="78">
          <cell r="L78">
            <v>17693</v>
          </cell>
          <cell r="S78">
            <v>17527.77</v>
          </cell>
        </row>
        <row r="93">
          <cell r="L93">
            <v>510</v>
          </cell>
          <cell r="S93">
            <v>508.18</v>
          </cell>
        </row>
      </sheetData>
      <sheetData sheetId="1">
        <row r="27">
          <cell r="Q27">
            <v>5679.64</v>
          </cell>
          <cell r="S27">
            <v>5745</v>
          </cell>
        </row>
        <row r="36">
          <cell r="Q36">
            <v>6153.55</v>
          </cell>
          <cell r="S36">
            <v>6236</v>
          </cell>
        </row>
        <row r="47">
          <cell r="Q47">
            <v>3974.01</v>
          </cell>
          <cell r="S47">
            <v>4034</v>
          </cell>
        </row>
      </sheetData>
      <sheetData sheetId="2">
        <row r="2">
          <cell r="Q2">
            <v>10856.63</v>
          </cell>
          <cell r="S2">
            <v>10927</v>
          </cell>
        </row>
        <row r="8">
          <cell r="Q8">
            <v>1169.4299999999998</v>
          </cell>
          <cell r="S8">
            <v>1178</v>
          </cell>
        </row>
        <row r="18">
          <cell r="Q18">
            <v>2397.96</v>
          </cell>
          <cell r="S18">
            <v>2403</v>
          </cell>
        </row>
        <row r="69">
          <cell r="Q69">
            <v>70371.54</v>
          </cell>
          <cell r="S69">
            <v>71136</v>
          </cell>
        </row>
      </sheetData>
      <sheetData sheetId="3">
        <row r="8">
          <cell r="B8">
            <v>1614.41</v>
          </cell>
          <cell r="I8">
            <v>1608.39</v>
          </cell>
        </row>
        <row r="11">
          <cell r="B11">
            <v>1479.08</v>
          </cell>
          <cell r="I11">
            <v>1479.66</v>
          </cell>
        </row>
        <row r="14">
          <cell r="B14">
            <v>2355</v>
          </cell>
          <cell r="I14">
            <v>2323</v>
          </cell>
        </row>
        <row r="16">
          <cell r="B16">
            <v>7901.36</v>
          </cell>
          <cell r="I16">
            <v>7834.12</v>
          </cell>
        </row>
        <row r="17">
          <cell r="B17">
            <v>24950</v>
          </cell>
          <cell r="I17">
            <v>24995</v>
          </cell>
        </row>
      </sheetData>
      <sheetData sheetId="4">
        <row r="18">
          <cell r="AE18" t="str">
            <v>29,2194</v>
          </cell>
          <cell r="AG18">
            <v>29.439311658085902</v>
          </cell>
        </row>
        <row r="21">
          <cell r="AE21">
            <v>39.6303</v>
          </cell>
          <cell r="AG21">
            <v>39.72564153969527</v>
          </cell>
        </row>
      </sheetData>
      <sheetData sheetId="5">
        <row r="3">
          <cell r="D3">
            <v>40263</v>
          </cell>
          <cell r="L3">
            <v>444</v>
          </cell>
        </row>
        <row r="4">
          <cell r="D4">
            <v>40256</v>
          </cell>
          <cell r="L4">
            <v>448.2</v>
          </cell>
        </row>
        <row r="5">
          <cell r="D5">
            <v>40249</v>
          </cell>
          <cell r="L5">
            <v>441.3</v>
          </cell>
        </row>
      </sheetData>
      <sheetData sheetId="6">
        <row r="3">
          <cell r="H3">
            <v>40210</v>
          </cell>
          <cell r="I3">
            <v>40238</v>
          </cell>
        </row>
        <row r="4">
          <cell r="H4">
            <v>15331</v>
          </cell>
          <cell r="I4">
            <v>15565.9</v>
          </cell>
        </row>
        <row r="6">
          <cell r="A6">
            <v>40179</v>
          </cell>
          <cell r="B6">
            <v>15697.7</v>
          </cell>
        </row>
      </sheetData>
      <sheetData sheetId="8">
        <row r="8">
          <cell r="C8">
            <v>4.38</v>
          </cell>
          <cell r="D8">
            <v>4.3</v>
          </cell>
          <cell r="E8">
            <v>5.66</v>
          </cell>
          <cell r="F8">
            <v>5.64</v>
          </cell>
        </row>
      </sheetData>
      <sheetData sheetId="10">
        <row r="4">
          <cell r="F4">
            <v>540.3</v>
          </cell>
          <cell r="G4">
            <v>377.3</v>
          </cell>
        </row>
        <row r="5">
          <cell r="F5">
            <v>578.6</v>
          </cell>
          <cell r="G5">
            <v>403.8</v>
          </cell>
        </row>
      </sheetData>
      <sheetData sheetId="11">
        <row r="2">
          <cell r="G2" t="str">
            <v>84,010</v>
          </cell>
          <cell r="J2">
            <v>82.7</v>
          </cell>
        </row>
        <row r="7">
          <cell r="G7" t="str">
            <v>84,870</v>
          </cell>
          <cell r="J7">
            <v>83.76</v>
          </cell>
        </row>
        <row r="12">
          <cell r="L12">
            <v>5065.036893</v>
          </cell>
          <cell r="M12">
            <v>5016.386592</v>
          </cell>
        </row>
        <row r="14">
          <cell r="G14" t="str">
            <v>344,500</v>
          </cell>
          <cell r="J14">
            <v>345</v>
          </cell>
        </row>
        <row r="15">
          <cell r="G15" t="str">
            <v>81,500</v>
          </cell>
          <cell r="J15">
            <v>80.55</v>
          </cell>
        </row>
        <row r="23">
          <cell r="G23" t="str">
            <v>16,700</v>
          </cell>
          <cell r="J23">
            <v>16.59</v>
          </cell>
        </row>
        <row r="32">
          <cell r="G32" t="str">
            <v>1126,100</v>
          </cell>
          <cell r="J32">
            <v>1114.5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I2" sqref="I2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40270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6</v>
      </c>
    </row>
    <row r="4" spans="1:10" ht="18.75">
      <c r="A4" s="5" t="s">
        <v>13</v>
      </c>
      <c r="B4" s="9">
        <v>39814</v>
      </c>
      <c r="C4" s="9">
        <v>40179</v>
      </c>
      <c r="D4" s="9">
        <v>40269</v>
      </c>
      <c r="E4" s="9">
        <f>IF(J3=2,F4-3,F4-1)</f>
        <v>40269</v>
      </c>
      <c r="F4" s="9">
        <f ca="1">TODAY()</f>
        <v>40270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1608</v>
      </c>
      <c r="E6" s="15">
        <f>'[1]инд-обновл'!I8</f>
        <v>1608.39</v>
      </c>
      <c r="F6" s="15">
        <f>'[1]инд-обновл'!B8</f>
        <v>1614.41</v>
      </c>
      <c r="G6" s="16">
        <f>IF(ISERROR(F6/E6-1),"н/д",F6/E6-1)</f>
        <v>0.003742873308090644</v>
      </c>
      <c r="H6" s="16">
        <f>IF(ISERROR(F6/D6-1),"н/д",F6/D6-1)</f>
        <v>0.003986318407960265</v>
      </c>
      <c r="I6" s="16">
        <f>IF(ISERROR(F6/C6-1),"н/д",F6/C6-1)</f>
        <v>0.11747075517408456</v>
      </c>
      <c r="J6" s="16">
        <f>IF(ISERROR(F6/B6-1),"н/д",F6/B6-1)</f>
        <v>1.5463880126182965</v>
      </c>
    </row>
    <row r="7" spans="1:10" ht="18.75">
      <c r="A7" s="14" t="s">
        <v>16</v>
      </c>
      <c r="B7" s="15">
        <v>640</v>
      </c>
      <c r="C7" s="15">
        <v>1370</v>
      </c>
      <c r="D7" s="15">
        <v>1480</v>
      </c>
      <c r="E7" s="15">
        <f>'[1]инд-обновл'!I11</f>
        <v>1479.66</v>
      </c>
      <c r="F7" s="15">
        <f>'[1]инд-обновл'!B11</f>
        <v>1479.08</v>
      </c>
      <c r="G7" s="16">
        <f>IF(ISERROR(F7/E7-1),"н/д",F7/E7-1)</f>
        <v>-0.00039198194179757007</v>
      </c>
      <c r="H7" s="16">
        <f>IF(ISERROR(F7/D7-1),"н/д",F7/D7-1)</f>
        <v>-0.0006216216216217152</v>
      </c>
      <c r="I7" s="16">
        <f>IF(ISERROR(F7/C7-1),"н/д",F7/C7-1)</f>
        <v>0.07962043795620444</v>
      </c>
      <c r="J7" s="16">
        <f>IF(ISERROR(F7/B7-1),"н/д",F7/B7-1)</f>
        <v>1.3110624999999998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10857</v>
      </c>
      <c r="E9" s="19">
        <f>'[1]СевАм-индексы'!Q2</f>
        <v>10856.63</v>
      </c>
      <c r="F9" s="15">
        <f>'[1]СевАм-индексы'!S2</f>
        <v>10927</v>
      </c>
      <c r="G9" s="16">
        <f aca="true" t="shared" si="0" ref="G9:G15">IF(ISERROR(F9/E9-1),"н/д",F9/E9-1)</f>
        <v>0.00648175354599001</v>
      </c>
      <c r="H9" s="16">
        <f aca="true" t="shared" si="1" ref="H9:H15">IF(ISERROR(F9/D9-1),"н/д",F9/D9-1)</f>
        <v>0.006447453255963964</v>
      </c>
      <c r="I9" s="16">
        <f aca="true" t="shared" si="2" ref="I9:I15">IF(ISERROR(F9/C9-1),"н/д",F9/C9-1)</f>
        <v>0.02910152571105673</v>
      </c>
      <c r="J9" s="16">
        <f aca="true" t="shared" si="3" ref="J9:J15">IF(ISERROR(F9/B9-1),"н/д",F9/B9-1)</f>
        <v>0.20940785832872155</v>
      </c>
    </row>
    <row r="10" spans="1:10" ht="18.75">
      <c r="A10" s="14" t="s">
        <v>19</v>
      </c>
      <c r="B10" s="15">
        <v>1632</v>
      </c>
      <c r="C10" s="19">
        <v>2317</v>
      </c>
      <c r="D10" s="15">
        <v>2398</v>
      </c>
      <c r="E10" s="15">
        <f>'[1]СевАм-индексы'!Q18</f>
        <v>2397.96</v>
      </c>
      <c r="F10" s="15">
        <f>'[1]СевАм-индексы'!S18</f>
        <v>2403</v>
      </c>
      <c r="G10" s="16">
        <f t="shared" si="0"/>
        <v>0.0021017865185406492</v>
      </c>
      <c r="H10" s="16">
        <f t="shared" si="1"/>
        <v>0.002085070892410279</v>
      </c>
      <c r="I10" s="16">
        <f t="shared" si="2"/>
        <v>0.03711696158826072</v>
      </c>
      <c r="J10" s="16">
        <f t="shared" si="3"/>
        <v>0.4724264705882353</v>
      </c>
    </row>
    <row r="11" spans="1:10" ht="18.75">
      <c r="A11" s="14" t="s">
        <v>20</v>
      </c>
      <c r="B11" s="15">
        <v>932</v>
      </c>
      <c r="C11" s="19">
        <v>1145</v>
      </c>
      <c r="D11" s="15">
        <v>1169</v>
      </c>
      <c r="E11" s="15">
        <f>'[1]СевАм-индексы'!Q8</f>
        <v>1169.4299999999998</v>
      </c>
      <c r="F11" s="15">
        <f>'[1]СевАм-индексы'!S8</f>
        <v>1178</v>
      </c>
      <c r="G11" s="16">
        <f t="shared" si="0"/>
        <v>0.0073283565497721526</v>
      </c>
      <c r="H11" s="16">
        <f t="shared" si="1"/>
        <v>0.007698887938409005</v>
      </c>
      <c r="I11" s="16">
        <f t="shared" si="2"/>
        <v>0.02882096069869</v>
      </c>
      <c r="J11" s="16">
        <f t="shared" si="3"/>
        <v>0.26394849785407715</v>
      </c>
    </row>
    <row r="12" spans="1:10" ht="18.75">
      <c r="A12" s="14" t="s">
        <v>21</v>
      </c>
      <c r="B12" s="15">
        <v>3350</v>
      </c>
      <c r="C12" s="15">
        <v>4083</v>
      </c>
      <c r="D12" s="15">
        <v>3974</v>
      </c>
      <c r="E12" s="15">
        <f>'[1]евр-индексы'!Q47</f>
        <v>3974.01</v>
      </c>
      <c r="F12" s="15">
        <f>'[1]евр-индексы'!S47</f>
        <v>4034</v>
      </c>
      <c r="G12" s="16">
        <f t="shared" si="0"/>
        <v>0.015095583554143088</v>
      </c>
      <c r="H12" s="16">
        <f t="shared" si="1"/>
        <v>0.015098137896326191</v>
      </c>
      <c r="I12" s="16">
        <f t="shared" si="2"/>
        <v>-0.012000979671809908</v>
      </c>
      <c r="J12" s="16">
        <f t="shared" si="3"/>
        <v>0.204179104477612</v>
      </c>
    </row>
    <row r="13" spans="1:10" ht="18.75">
      <c r="A13" s="14" t="s">
        <v>22</v>
      </c>
      <c r="B13" s="15">
        <v>4973</v>
      </c>
      <c r="C13" s="19">
        <v>6087</v>
      </c>
      <c r="D13" s="15">
        <v>6154</v>
      </c>
      <c r="E13" s="15">
        <f>'[1]евр-индексы'!Q36</f>
        <v>6153.55</v>
      </c>
      <c r="F13" s="15">
        <f>'[1]евр-индексы'!S36</f>
        <v>6236</v>
      </c>
      <c r="G13" s="16">
        <f t="shared" si="0"/>
        <v>0.013398769815797351</v>
      </c>
      <c r="H13" s="16">
        <f t="shared" si="1"/>
        <v>0.013324666883328007</v>
      </c>
      <c r="I13" s="16">
        <f t="shared" si="2"/>
        <v>0.024478396582881645</v>
      </c>
      <c r="J13" s="16">
        <f t="shared" si="3"/>
        <v>0.25397144580735964</v>
      </c>
    </row>
    <row r="14" spans="1:10" ht="18.75">
      <c r="A14" s="14" t="s">
        <v>23</v>
      </c>
      <c r="B14" s="15">
        <v>4562</v>
      </c>
      <c r="C14" s="19">
        <v>5585</v>
      </c>
      <c r="D14" s="15">
        <v>5680</v>
      </c>
      <c r="E14" s="15">
        <f>'[1]евр-индексы'!Q27</f>
        <v>5679.64</v>
      </c>
      <c r="F14" s="15">
        <f>'[1]евр-индексы'!S27</f>
        <v>5745</v>
      </c>
      <c r="G14" s="16">
        <f t="shared" si="0"/>
        <v>0.011507771619327922</v>
      </c>
      <c r="H14" s="16">
        <f t="shared" si="1"/>
        <v>0.011443661971830998</v>
      </c>
      <c r="I14" s="16">
        <f t="shared" si="2"/>
        <v>0.0286481647269472</v>
      </c>
      <c r="J14" s="16">
        <f t="shared" si="3"/>
        <v>0.2593160894344586</v>
      </c>
    </row>
    <row r="15" spans="1:10" ht="18.75">
      <c r="A15" s="14" t="s">
        <v>24</v>
      </c>
      <c r="B15" s="15">
        <v>9043</v>
      </c>
      <c r="C15" s="19">
        <v>10798</v>
      </c>
      <c r="D15" s="15">
        <v>11244</v>
      </c>
      <c r="E15" s="15">
        <f>'[1]азия-индексы'!S10</f>
        <v>11244.4</v>
      </c>
      <c r="F15" s="15">
        <f>'[1]азия-индексы'!L10</f>
        <v>11286</v>
      </c>
      <c r="G15" s="16">
        <f t="shared" si="0"/>
        <v>0.003699619366084539</v>
      </c>
      <c r="H15" s="16">
        <f t="shared" si="1"/>
        <v>0.003735325506937004</v>
      </c>
      <c r="I15" s="16">
        <f t="shared" si="2"/>
        <v>0.04519355436191885</v>
      </c>
      <c r="J15" s="16">
        <f t="shared" si="3"/>
        <v>0.24803715581112473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8013</v>
      </c>
      <c r="E17" s="15">
        <f>'[1]азия-индексы'!S46</f>
        <v>8013.09</v>
      </c>
      <c r="F17" s="15">
        <f>'[1]азия-индексы'!L46</f>
        <v>8026</v>
      </c>
      <c r="G17" s="16">
        <f aca="true" t="shared" si="4" ref="G17:G22">IF(ISERROR(F17/E17-1),"н/д",F17/E17-1)</f>
        <v>0.0016111138150201043</v>
      </c>
      <c r="H17" s="16">
        <f aca="true" t="shared" si="5" ref="H17:H22">IF(ISERROR(F17/D17-1),"н/д",F17/D17-1)</f>
        <v>0.0016223636590539936</v>
      </c>
      <c r="I17" s="16">
        <f aca="true" t="shared" si="6" ref="I17:I22">IF(ISERROR(F17/C17-1),"н/д",F17/C17-1)</f>
        <v>-0.03580009610764057</v>
      </c>
      <c r="J17" s="16">
        <f aca="true" t="shared" si="7" ref="J17:J22">IF(ISERROR(F17/B17-1),"н/д",F17/B17-1)</f>
        <v>0.7083865474670072</v>
      </c>
    </row>
    <row r="18" spans="1:10" ht="18.75">
      <c r="A18" s="14" t="s">
        <v>27</v>
      </c>
      <c r="B18" s="15">
        <v>313</v>
      </c>
      <c r="C18" s="19">
        <v>515</v>
      </c>
      <c r="D18" s="15">
        <v>508</v>
      </c>
      <c r="E18" s="15">
        <f>'[1]азия-индексы'!S93</f>
        <v>508.18</v>
      </c>
      <c r="F18" s="15">
        <f>'[1]азия-индексы'!L93</f>
        <v>510</v>
      </c>
      <c r="G18" s="16">
        <f t="shared" si="4"/>
        <v>0.0035814081624621075</v>
      </c>
      <c r="H18" s="16">
        <f t="shared" si="5"/>
        <v>0.003937007874015741</v>
      </c>
      <c r="I18" s="16">
        <f t="shared" si="6"/>
        <v>-0.009708737864077666</v>
      </c>
      <c r="J18" s="16">
        <f t="shared" si="7"/>
        <v>0.6293929712460065</v>
      </c>
    </row>
    <row r="19" spans="1:10" ht="18.75">
      <c r="A19" s="14" t="s">
        <v>28</v>
      </c>
      <c r="B19" s="15">
        <v>9903</v>
      </c>
      <c r="C19" s="19">
        <v>17563</v>
      </c>
      <c r="D19" s="15">
        <v>17528</v>
      </c>
      <c r="E19" s="15">
        <f>'[1]азия-индексы'!S78</f>
        <v>17527.77</v>
      </c>
      <c r="F19" s="15">
        <f>'[1]азия-индексы'!L78</f>
        <v>17693</v>
      </c>
      <c r="G19" s="16">
        <f t="shared" si="4"/>
        <v>0.009426755371618745</v>
      </c>
      <c r="H19" s="16">
        <f t="shared" si="5"/>
        <v>0.009413509812870924</v>
      </c>
      <c r="I19" s="16">
        <f t="shared" si="6"/>
        <v>0.007401924500370027</v>
      </c>
      <c r="J19" s="16">
        <f t="shared" si="7"/>
        <v>0.7866303140462485</v>
      </c>
    </row>
    <row r="20" spans="1:10" ht="18.75">
      <c r="A20" s="14" t="s">
        <v>29</v>
      </c>
      <c r="B20" s="15">
        <v>1437</v>
      </c>
      <c r="C20" s="19">
        <v>2627</v>
      </c>
      <c r="D20" s="15">
        <v>2777</v>
      </c>
      <c r="E20" s="15">
        <f>'[1]азия-индексы'!S74</f>
        <v>2777.3</v>
      </c>
      <c r="F20" s="15">
        <f>'[1]азия-индексы'!L74</f>
        <v>2830</v>
      </c>
      <c r="G20" s="16">
        <f t="shared" si="4"/>
        <v>0.01897526374536418</v>
      </c>
      <c r="H20" s="16">
        <f t="shared" si="5"/>
        <v>0.019085343896291018</v>
      </c>
      <c r="I20" s="16">
        <f t="shared" si="6"/>
        <v>0.0772744575561477</v>
      </c>
      <c r="J20" s="16">
        <f t="shared" si="7"/>
        <v>0.9693806541405707</v>
      </c>
    </row>
    <row r="21" spans="1:10" ht="18.75">
      <c r="A21" s="14" t="s">
        <v>30</v>
      </c>
      <c r="B21" s="15">
        <v>571</v>
      </c>
      <c r="C21" s="19">
        <v>1190</v>
      </c>
      <c r="D21" s="15">
        <v>1229</v>
      </c>
      <c r="E21" s="15">
        <f>'[1]азия-индексы'!S38</f>
        <v>1228.62</v>
      </c>
      <c r="F21" s="15">
        <f>'[1]азия-индексы'!L38</f>
        <v>1235</v>
      </c>
      <c r="G21" s="16">
        <f t="shared" si="4"/>
        <v>0.005192817958359797</v>
      </c>
      <c r="H21" s="16">
        <f t="shared" si="5"/>
        <v>0.004882017900732283</v>
      </c>
      <c r="I21" s="16">
        <f t="shared" si="6"/>
        <v>0.037815126050420256</v>
      </c>
      <c r="J21" s="16">
        <f t="shared" si="7"/>
        <v>1.1628721541155866</v>
      </c>
    </row>
    <row r="22" spans="1:10" ht="18.75">
      <c r="A22" s="14" t="s">
        <v>31</v>
      </c>
      <c r="B22" s="15">
        <v>40244</v>
      </c>
      <c r="C22" s="19">
        <v>70263</v>
      </c>
      <c r="D22" s="15">
        <v>70372</v>
      </c>
      <c r="E22" s="15">
        <f>'[1]СевАм-индексы'!Q69</f>
        <v>70371.54</v>
      </c>
      <c r="F22" s="15">
        <f>'[1]СевАм-индексы'!S69</f>
        <v>71136</v>
      </c>
      <c r="G22" s="16">
        <f t="shared" si="4"/>
        <v>0.01086319838957639</v>
      </c>
      <c r="H22" s="16">
        <f t="shared" si="5"/>
        <v>0.010856590689478862</v>
      </c>
      <c r="I22" s="16">
        <f t="shared" si="6"/>
        <v>0.012424747021903437</v>
      </c>
      <c r="J22" s="16">
        <f t="shared" si="7"/>
        <v>0.7676175330484047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82.7</v>
      </c>
      <c r="E24" s="21">
        <f>'[1]сырье'!J2</f>
        <v>82.7</v>
      </c>
      <c r="F24" s="21" t="str">
        <f>'[1]сырье'!G2</f>
        <v>84,010</v>
      </c>
      <c r="G24" s="16">
        <f aca="true" t="shared" si="8" ref="G24:G33">IF(ISERROR(F24/E24-1),"н/д",F24/E24-1)</f>
        <v>0.01584038694074974</v>
      </c>
      <c r="H24" s="16">
        <f aca="true" t="shared" si="9" ref="H24:H33">IF(ISERROR(F24/D24-1),"н/д",F24/D24-1)</f>
        <v>0.01584038694074974</v>
      </c>
      <c r="I24" s="16">
        <f aca="true" t="shared" si="10" ref="I24:I33">IF(ISERROR(F24/C24-1),"н/д",F24/C24-1)</f>
        <v>0.022890539388773945</v>
      </c>
      <c r="J24" s="16">
        <f aca="true" t="shared" si="11" ref="J24:J33">IF(ISERROR(F24/B24-1),"н/д",F24/B24-1)</f>
        <v>0.7878271972760162</v>
      </c>
    </row>
    <row r="25" spans="1:10" ht="18.75">
      <c r="A25" s="14" t="s">
        <v>34</v>
      </c>
      <c r="B25" s="21">
        <v>46.34</v>
      </c>
      <c r="C25" s="22">
        <v>83.57</v>
      </c>
      <c r="D25" s="21">
        <v>83.76</v>
      </c>
      <c r="E25" s="21">
        <f>'[1]сырье'!J7</f>
        <v>83.76</v>
      </c>
      <c r="F25" s="21" t="str">
        <f>'[1]сырье'!G7</f>
        <v>84,870</v>
      </c>
      <c r="G25" s="16">
        <f t="shared" si="8"/>
        <v>0.013252148997134672</v>
      </c>
      <c r="H25" s="16">
        <f t="shared" si="9"/>
        <v>0.013252148997134672</v>
      </c>
      <c r="I25" s="16">
        <f t="shared" si="10"/>
        <v>0.015555821467033715</v>
      </c>
      <c r="J25" s="16">
        <f t="shared" si="11"/>
        <v>0.8314630988347</v>
      </c>
    </row>
    <row r="26" spans="1:10" ht="18.75">
      <c r="A26" s="14" t="s">
        <v>35</v>
      </c>
      <c r="B26" s="21">
        <v>877</v>
      </c>
      <c r="C26" s="21">
        <v>1154.6</v>
      </c>
      <c r="D26" s="21">
        <v>1114.5</v>
      </c>
      <c r="E26" s="21">
        <f>'[1]сырье'!J32</f>
        <v>1114.5</v>
      </c>
      <c r="F26" s="21" t="str">
        <f>'[1]сырье'!G32</f>
        <v>1126,100</v>
      </c>
      <c r="G26" s="16">
        <f t="shared" si="8"/>
        <v>0.010408254822790397</v>
      </c>
      <c r="H26" s="16">
        <f t="shared" si="9"/>
        <v>0.010408254822790397</v>
      </c>
      <c r="I26" s="16">
        <f t="shared" si="10"/>
        <v>-0.024683873202840823</v>
      </c>
      <c r="J26" s="16">
        <f t="shared" si="11"/>
        <v>0.2840364880273658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7834.12</v>
      </c>
      <c r="E27" s="21">
        <f>'[1]инд-обновл'!I16</f>
        <v>7834.12</v>
      </c>
      <c r="F27" s="21">
        <f>'[1]инд-обновл'!B16</f>
        <v>7901.36</v>
      </c>
      <c r="G27" s="16">
        <f t="shared" si="8"/>
        <v>0.008582967838123512</v>
      </c>
      <c r="H27" s="16">
        <f t="shared" si="9"/>
        <v>0.008582967838123512</v>
      </c>
      <c r="I27" s="16">
        <f t="shared" si="10"/>
        <v>0.029884985558023436</v>
      </c>
      <c r="J27" s="16">
        <f t="shared" si="11"/>
        <v>1.5737328990228012</v>
      </c>
    </row>
    <row r="28" spans="1:10" ht="18.75">
      <c r="A28" s="14" t="s">
        <v>37</v>
      </c>
      <c r="B28" s="21">
        <v>12710</v>
      </c>
      <c r="C28" s="22">
        <v>18346</v>
      </c>
      <c r="D28" s="21">
        <v>24995</v>
      </c>
      <c r="E28" s="21">
        <f>'[1]инд-обновл'!I17</f>
        <v>24995</v>
      </c>
      <c r="F28" s="21">
        <f>'[1]инд-обновл'!B17</f>
        <v>24950</v>
      </c>
      <c r="G28" s="16">
        <f t="shared" si="8"/>
        <v>-0.0018003600720144508</v>
      </c>
      <c r="H28" s="16">
        <f t="shared" si="9"/>
        <v>-0.0018003600720144508</v>
      </c>
      <c r="I28" s="16">
        <f t="shared" si="10"/>
        <v>0.3599694756350158</v>
      </c>
      <c r="J28" s="16">
        <f t="shared" si="11"/>
        <v>0.9630212431156571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2323</v>
      </c>
      <c r="E29" s="21">
        <f>'[1]инд-обновл'!I14</f>
        <v>2323</v>
      </c>
      <c r="F29" s="21">
        <f>'[1]инд-обновл'!B14</f>
        <v>2355</v>
      </c>
      <c r="G29" s="16">
        <f t="shared" si="8"/>
        <v>0.013775290572535459</v>
      </c>
      <c r="H29" s="16">
        <f t="shared" si="9"/>
        <v>0.013775290572535459</v>
      </c>
      <c r="I29" s="16">
        <f t="shared" si="10"/>
        <v>0.0020210615891926853</v>
      </c>
      <c r="J29" s="16">
        <f t="shared" si="11"/>
        <v>0.5752508361204014</v>
      </c>
    </row>
    <row r="30" spans="1:10" ht="18.75">
      <c r="A30" s="14" t="s">
        <v>39</v>
      </c>
      <c r="B30" s="21">
        <v>47.81</v>
      </c>
      <c r="C30" s="22">
        <v>73.15</v>
      </c>
      <c r="D30" s="21">
        <v>80.55</v>
      </c>
      <c r="E30" s="21">
        <f>'[1]сырье'!J15</f>
        <v>80.55</v>
      </c>
      <c r="F30" s="21" t="str">
        <f>'[1]сырье'!G15</f>
        <v>81,500</v>
      </c>
      <c r="G30" s="16">
        <f t="shared" si="8"/>
        <v>0.011793916821849715</v>
      </c>
      <c r="H30" s="16">
        <f t="shared" si="9"/>
        <v>0.011793916821849715</v>
      </c>
      <c r="I30" s="16">
        <f t="shared" si="10"/>
        <v>0.114149008885851</v>
      </c>
      <c r="J30" s="16">
        <f t="shared" si="11"/>
        <v>0.7046642961723488</v>
      </c>
    </row>
    <row r="31" spans="1:10" ht="18.75">
      <c r="A31" s="14" t="s">
        <v>40</v>
      </c>
      <c r="B31" s="21">
        <v>11.3</v>
      </c>
      <c r="C31" s="22">
        <v>27.53</v>
      </c>
      <c r="D31" s="21">
        <v>16.59</v>
      </c>
      <c r="E31" s="21">
        <f>'[1]сырье'!J23</f>
        <v>16.59</v>
      </c>
      <c r="F31" s="21" t="str">
        <f>'[1]сырье'!G23</f>
        <v>16,700</v>
      </c>
      <c r="G31" s="16">
        <f t="shared" si="8"/>
        <v>0.006630500301386233</v>
      </c>
      <c r="H31" s="16">
        <f t="shared" si="9"/>
        <v>0.006630500301386233</v>
      </c>
      <c r="I31" s="16">
        <f t="shared" si="10"/>
        <v>-0.39338903014892845</v>
      </c>
      <c r="J31" s="16">
        <f t="shared" si="11"/>
        <v>0.4778761061946901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345</v>
      </c>
      <c r="E32" s="21">
        <f>'[1]сырье'!J14</f>
        <v>345</v>
      </c>
      <c r="F32" s="21" t="str">
        <f>'[1]сырье'!G14</f>
        <v>344,500</v>
      </c>
      <c r="G32" s="16">
        <f t="shared" si="8"/>
        <v>-0.0014492753623188692</v>
      </c>
      <c r="H32" s="16">
        <f t="shared" si="9"/>
        <v>-0.0014492753623188692</v>
      </c>
      <c r="I32" s="16">
        <f t="shared" si="10"/>
        <v>-0.18702064896755166</v>
      </c>
      <c r="J32" s="16">
        <f t="shared" si="11"/>
        <v>-0.12229299363057322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5016.39</v>
      </c>
      <c r="E33" s="21">
        <f>'[1]сырье'!M12</f>
        <v>5016.386592</v>
      </c>
      <c r="F33" s="21">
        <f>'[1]сырье'!L12</f>
        <v>5065.036893</v>
      </c>
      <c r="G33" s="16">
        <f t="shared" si="8"/>
        <v>0.009698275862069172</v>
      </c>
      <c r="H33" s="16">
        <f t="shared" si="9"/>
        <v>0.009697589900306891</v>
      </c>
      <c r="I33" s="16">
        <f t="shared" si="10"/>
        <v>-0.20680080854049276</v>
      </c>
      <c r="J33" s="16">
        <f t="shared" si="11"/>
        <v>-0.21921399500547234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40269</v>
      </c>
      <c r="E35" s="9">
        <f>IF(J35=2,F35-3,F35-1)</f>
        <v>40269</v>
      </c>
      <c r="F35" s="24">
        <f ca="1">TODAY()</f>
        <v>40270</v>
      </c>
      <c r="G35" s="25"/>
      <c r="H35" s="25"/>
      <c r="I35" s="25"/>
      <c r="J35" s="11">
        <f>WEEKDAY(F35)</f>
        <v>6</v>
      </c>
    </row>
    <row r="36" spans="1:10" ht="18.75">
      <c r="A36" s="14" t="s">
        <v>44</v>
      </c>
      <c r="B36" s="26">
        <v>13</v>
      </c>
      <c r="C36" s="21">
        <v>8.75</v>
      </c>
      <c r="D36" s="21">
        <v>8.25</v>
      </c>
      <c r="E36" s="21">
        <v>8.25</v>
      </c>
      <c r="F36" s="21">
        <v>8.25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578.6</v>
      </c>
      <c r="E37" s="26">
        <f>'[1]остатки средств на кс'!F5</f>
        <v>578.6</v>
      </c>
      <c r="F37" s="26">
        <f>'[1]остатки средств на кс'!F4</f>
        <v>540.3</v>
      </c>
      <c r="G37" s="16">
        <f aca="true" t="shared" si="12" ref="G37:G43">IF(ISERROR(F37/E37-1),"н/д",F37/E37-1)</f>
        <v>-0.0661942620117526</v>
      </c>
      <c r="H37" s="16">
        <f aca="true" t="shared" si="13" ref="H37:H43">IF(ISERROR(F37/D37-1),"н/д",F37/D37-1)</f>
        <v>-0.0661942620117526</v>
      </c>
      <c r="I37" s="16">
        <f aca="true" t="shared" si="14" ref="I37:I43">IF(ISERROR(F37/C37-1),"н/д",F37/C37-1)</f>
        <v>-0.3995999555506168</v>
      </c>
      <c r="J37" s="16">
        <f aca="true" t="shared" si="15" ref="J37:J43">IF(ISERROR(F37/B37-1),"н/д",F37/B37-1)</f>
        <v>-0.4742117555469054</v>
      </c>
    </row>
    <row r="38" spans="1:10" ht="37.5">
      <c r="A38" s="14" t="s">
        <v>46</v>
      </c>
      <c r="B38" s="26">
        <v>802.7</v>
      </c>
      <c r="C38" s="26">
        <v>665.4</v>
      </c>
      <c r="D38" s="26">
        <v>403.8</v>
      </c>
      <c r="E38" s="26">
        <f>'[1]остатки средств на кс'!G5</f>
        <v>403.8</v>
      </c>
      <c r="F38" s="26">
        <f>'[1]остатки средств на кс'!G4</f>
        <v>377.3</v>
      </c>
      <c r="G38" s="16">
        <f t="shared" si="12"/>
        <v>-0.06562654779593857</v>
      </c>
      <c r="H38" s="16">
        <f t="shared" si="13"/>
        <v>-0.06562654779593857</v>
      </c>
      <c r="I38" s="16">
        <f t="shared" si="14"/>
        <v>-0.43297264803125934</v>
      </c>
      <c r="J38" s="16">
        <f t="shared" si="15"/>
        <v>-0.529961380341348</v>
      </c>
    </row>
    <row r="39" spans="1:10" ht="18.75">
      <c r="A39" s="14" t="s">
        <v>47</v>
      </c>
      <c r="B39" s="26">
        <v>15.7</v>
      </c>
      <c r="C39" s="26">
        <v>8.12</v>
      </c>
      <c r="D39" s="21">
        <v>4.38</v>
      </c>
      <c r="E39" s="21">
        <f>'[1]ратес-сбр'!C8</f>
        <v>4.38</v>
      </c>
      <c r="F39" s="21">
        <f>'[1]ратес-сбр'!D8</f>
        <v>4.3</v>
      </c>
      <c r="G39" s="16">
        <f t="shared" si="12"/>
        <v>-0.0182648401826484</v>
      </c>
      <c r="H39" s="16">
        <f t="shared" si="13"/>
        <v>-0.0182648401826484</v>
      </c>
      <c r="I39" s="16">
        <f t="shared" si="14"/>
        <v>-0.4704433497536945</v>
      </c>
      <c r="J39" s="16">
        <f t="shared" si="15"/>
        <v>-0.7261146496815287</v>
      </c>
    </row>
    <row r="40" spans="1:10" ht="18.75">
      <c r="A40" s="14" t="s">
        <v>48</v>
      </c>
      <c r="B40" s="26">
        <v>21.6</v>
      </c>
      <c r="C40" s="26">
        <v>11.04</v>
      </c>
      <c r="D40" s="21">
        <v>5.66</v>
      </c>
      <c r="E40" s="21">
        <f>'[1]ратес-сбр'!E8</f>
        <v>5.66</v>
      </c>
      <c r="F40" s="21">
        <f>'[1]ратес-сбр'!F8</f>
        <v>5.64</v>
      </c>
      <c r="G40" s="16">
        <f t="shared" si="12"/>
        <v>-0.0035335689045937757</v>
      </c>
      <c r="H40" s="16">
        <f t="shared" si="13"/>
        <v>-0.0035335689045937757</v>
      </c>
      <c r="I40" s="16">
        <f t="shared" si="14"/>
        <v>-0.48913043478260865</v>
      </c>
      <c r="J40" s="16">
        <f t="shared" si="15"/>
        <v>-0.7388888888888889</v>
      </c>
    </row>
    <row r="41" spans="1:10" ht="18.75">
      <c r="A41" s="14" t="s">
        <v>49</v>
      </c>
      <c r="B41" s="30">
        <v>1.4</v>
      </c>
      <c r="C41" s="30">
        <v>0.25</v>
      </c>
      <c r="D41" s="30">
        <v>0.291</v>
      </c>
      <c r="E41" s="30">
        <v>0.291</v>
      </c>
      <c r="F41" s="30">
        <v>0.292</v>
      </c>
      <c r="G41" s="16">
        <f t="shared" si="12"/>
        <v>0.0034364261168384758</v>
      </c>
      <c r="H41" s="16">
        <f t="shared" si="13"/>
        <v>0.0034364261168384758</v>
      </c>
      <c r="I41" s="16">
        <f t="shared" si="14"/>
        <v>0.16799999999999993</v>
      </c>
      <c r="J41" s="16">
        <f t="shared" si="15"/>
        <v>-0.7914285714285714</v>
      </c>
    </row>
    <row r="42" spans="1:10" ht="18.75">
      <c r="A42" s="14" t="s">
        <v>50</v>
      </c>
      <c r="B42" s="26">
        <v>29.4</v>
      </c>
      <c r="C42" s="21">
        <v>30.2</v>
      </c>
      <c r="D42" s="21">
        <v>29.4</v>
      </c>
      <c r="E42" s="26">
        <f>'[1]курсы валют'!AG18</f>
        <v>29.439311658085902</v>
      </c>
      <c r="F42" s="26" t="str">
        <f>'[1]курсы валют'!AE18</f>
        <v>29,2194</v>
      </c>
      <c r="G42" s="16">
        <f t="shared" si="12"/>
        <v>-0.007469999999999977</v>
      </c>
      <c r="H42" s="16">
        <f t="shared" si="13"/>
        <v>-0.006142857142857117</v>
      </c>
      <c r="I42" s="16">
        <f t="shared" si="14"/>
        <v>-0.03247019867549661</v>
      </c>
      <c r="J42" s="16">
        <f t="shared" si="15"/>
        <v>-0.006142857142857117</v>
      </c>
    </row>
    <row r="43" spans="1:10" ht="18.75">
      <c r="A43" s="14" t="s">
        <v>51</v>
      </c>
      <c r="B43" s="26">
        <v>41.4</v>
      </c>
      <c r="C43" s="21">
        <v>43.5</v>
      </c>
      <c r="D43" s="21">
        <v>39.7</v>
      </c>
      <c r="E43" s="26">
        <f>'[1]курсы валют'!AG21</f>
        <v>39.72564153969527</v>
      </c>
      <c r="F43" s="26">
        <f>'[1]курсы валют'!AE21</f>
        <v>39.6303</v>
      </c>
      <c r="G43" s="16">
        <f t="shared" si="12"/>
        <v>-0.0024000000000000687</v>
      </c>
      <c r="H43" s="16">
        <f t="shared" si="13"/>
        <v>-0.0017556675062972982</v>
      </c>
      <c r="I43" s="16">
        <f t="shared" si="14"/>
        <v>-0.08895862068965521</v>
      </c>
      <c r="J43" s="16">
        <f t="shared" si="15"/>
        <v>-0.04274637681159421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40249</v>
      </c>
      <c r="E44" s="32">
        <f>'[1]ЗВР-cbr'!D4</f>
        <v>40256</v>
      </c>
      <c r="F44" s="32">
        <f>'[1]ЗВР-cbr'!D3</f>
        <v>40263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441.3</v>
      </c>
      <c r="E45" s="26">
        <f>'[1]ЗВР-cbr'!L4</f>
        <v>448.2</v>
      </c>
      <c r="F45" s="26">
        <f>'[1]ЗВР-cbr'!L3</f>
        <v>444</v>
      </c>
      <c r="G45" s="16">
        <f>IF(ISERROR(F45/E45-1),"н/д",F45/E45-1)</f>
        <v>-0.009370816599732268</v>
      </c>
      <c r="H45" s="16">
        <f>IF(ISERROR(F45/D45-1),"н/д",F45/D45-1)</f>
        <v>0.00611828687967364</v>
      </c>
      <c r="I45" s="16">
        <f>IF(ISERROR(F45/C45-1),"н/д",F45/C45-1)</f>
        <v>0.014393420150788261</v>
      </c>
      <c r="J45" s="16">
        <f>IF(ISERROR(F45/B45-1),"н/д",F45/B45-1)</f>
        <v>0.04225352112676051</v>
      </c>
    </row>
    <row r="46" spans="1:10" ht="18.75">
      <c r="A46" s="35"/>
      <c r="B46" s="32">
        <v>39814</v>
      </c>
      <c r="C46" s="32">
        <v>40179</v>
      </c>
      <c r="D46" s="32">
        <v>40238</v>
      </c>
      <c r="E46" s="32">
        <v>40259</v>
      </c>
      <c r="F46" s="32">
        <v>40266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2.5</v>
      </c>
      <c r="E47" s="36">
        <v>3.1</v>
      </c>
      <c r="F47" s="36">
        <v>3.2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40179</v>
      </c>
      <c r="D48" s="32">
        <f>'[1]M2'!A6</f>
        <v>40179</v>
      </c>
      <c r="E48" s="32">
        <f>'[1]M2'!H3</f>
        <v>40210</v>
      </c>
      <c r="F48" s="32">
        <f>'[1]M2'!I3</f>
        <v>40238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15697.7</v>
      </c>
      <c r="D49" s="26">
        <f>'[1]M2'!B6</f>
        <v>15697.7</v>
      </c>
      <c r="E49" s="26">
        <f>'[1]M2'!H4</f>
        <v>15331</v>
      </c>
      <c r="F49" s="26">
        <f>'[1]M2'!I4</f>
        <v>15565.9</v>
      </c>
      <c r="G49" s="16">
        <f>IF(ISERROR(F49/E49-1),"н/д",F49/E49-1)</f>
        <v>0.015321896810384095</v>
      </c>
      <c r="H49" s="16"/>
      <c r="I49" s="16">
        <f>IF(ISERROR(F49/C49-1),"н/д",F49/C49-1)</f>
        <v>-0.008396134465558758</v>
      </c>
      <c r="J49" s="16">
        <f>IF(ISERROR(F49/B49-1),"н/д",F49/B49-1)</f>
        <v>0.15361070761568785</v>
      </c>
    </row>
    <row r="50" spans="1:10" ht="75">
      <c r="A50" s="14" t="s">
        <v>57</v>
      </c>
      <c r="B50" s="26">
        <v>102.1</v>
      </c>
      <c r="C50" s="26">
        <v>89.2</v>
      </c>
      <c r="D50" s="26">
        <v>89.2</v>
      </c>
      <c r="E50" s="26">
        <v>107.8</v>
      </c>
      <c r="F50" s="26">
        <v>101.9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2">
        <v>40179</v>
      </c>
      <c r="E51" s="32">
        <v>40210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37.641</v>
      </c>
      <c r="E52" s="26">
        <v>37.523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487.4</v>
      </c>
      <c r="D53" s="26"/>
      <c r="E53" s="26"/>
      <c r="F53" s="26"/>
      <c r="G53" s="16"/>
      <c r="H53" s="16"/>
      <c r="I53" s="40">
        <f>IF(ISERROR(F53/C53-1),"н/д",F53/C53-1)</f>
        <v>-1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40">
        <f>IF(ISERROR(F54/C54-1),"н/д",F54/C54-1)</f>
        <v>-1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40148</v>
      </c>
      <c r="E56" s="42">
        <v>40179</v>
      </c>
      <c r="F56" s="42">
        <v>40210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26">
        <v>657.8</v>
      </c>
      <c r="E57" s="26">
        <v>889.5</v>
      </c>
      <c r="F57" s="26">
        <v>570.2</v>
      </c>
      <c r="G57" s="16">
        <f>IF(ISERROR(F57/E57-1),"н/д",F57/E57-1)</f>
        <v>-0.35896571107363684</v>
      </c>
      <c r="H57" s="16">
        <f>IF(ISERROR(F57/D57-1),"н/д",F57/D57-1)</f>
        <v>-0.13317117664943734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830.9</v>
      </c>
      <c r="G58" s="16">
        <f>IF(ISERROR(F58/E58-1),"н/д",F58/E58-1)</f>
        <v>-0.4310073272615216</v>
      </c>
      <c r="H58" s="16">
        <f>IF(ISERROR(F58/D58-1),"н/д",F58/D58-1)</f>
        <v>-0.08400396869143434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-260.69999999999993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40148</v>
      </c>
      <c r="E60" s="41">
        <v>40179</v>
      </c>
      <c r="F60" s="41">
        <v>40210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34.4</v>
      </c>
      <c r="E61" s="47">
        <v>28.4</v>
      </c>
      <c r="F61" s="47">
        <v>28.7</v>
      </c>
      <c r="G61" s="16">
        <f>IF(ISERROR(F61/E61-1),"н/д",F61/E61-1)</f>
        <v>0.010563380281690238</v>
      </c>
      <c r="H61" s="16">
        <f>IF(ISERROR(F61/D61-1),"н/д",F61/D61-1)</f>
        <v>-0.1656976744186046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21.6</v>
      </c>
      <c r="E62" s="47">
        <v>11.6</v>
      </c>
      <c r="F62" s="47">
        <v>15.6</v>
      </c>
      <c r="G62" s="16">
        <f>IF(ISERROR(F62/E62-1),"н/д",F62/E62-1)</f>
        <v>0.3448275862068966</v>
      </c>
      <c r="H62" s="16">
        <f>IF(ISERROR(F62/D62-1),"н/д",F62/D62-1)</f>
        <v>-0.2777777777777778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12.799999999999997</v>
      </c>
      <c r="E63" s="47">
        <f>E61-E62</f>
        <v>16.799999999999997</v>
      </c>
      <c r="F63" s="47">
        <f>F61-F62</f>
        <v>13.1</v>
      </c>
      <c r="G63" s="16">
        <f>IF(ISERROR(F63/E63-1),"н/д",F63/E63-1)</f>
        <v>-0.22023809523809512</v>
      </c>
      <c r="H63" s="16">
        <f>IF(ISERROR(F63/D63-1),"н/д",F63/D63-1)</f>
        <v>0.023437500000000222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2010-04-02T09:07:02Z</cp:lastPrinted>
  <dcterms:created xsi:type="dcterms:W3CDTF">2010-04-02T09:06:27Z</dcterms:created>
  <dcterms:modified xsi:type="dcterms:W3CDTF">2010-04-02T09:07:24Z</dcterms:modified>
  <cp:category/>
  <cp:version/>
  <cp:contentType/>
  <cp:contentStatus/>
</cp:coreProperties>
</file>