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<sst xmlns="http://schemas.openxmlformats.org/spreadsheetml/2006/main" count="81" uniqueCount="74">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</sst>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11057</v>
          </cell>
          <cell r="S10">
            <v>10924.789999999999</v>
          </cell>
        </row>
        <row r="38">
          <cell r="L38">
            <v>1130</v>
          </cell>
          <cell r="S38">
            <v>1104.86</v>
          </cell>
        </row>
        <row r="46">
          <cell r="L46">
            <v>7697</v>
          </cell>
          <cell r="S46">
            <v>7930.7699999999995</v>
          </cell>
        </row>
        <row r="74">
          <cell r="L74">
            <v>2846</v>
          </cell>
          <cell r="S74">
            <v>2959.02</v>
          </cell>
        </row>
        <row r="78">
          <cell r="L78">
            <v>17017</v>
          </cell>
          <cell r="S78">
            <v>17137.14</v>
          </cell>
        </row>
        <row r="93">
          <cell r="L93">
            <v>548</v>
          </cell>
          <cell r="S93">
            <v>549.12</v>
          </cell>
        </row>
      </sheetData>
      <sheetData sheetId="1">
        <row r="27">
          <cell r="Q27">
            <v>5411.110000000001</v>
          </cell>
          <cell r="S27">
            <v>5394</v>
          </cell>
        </row>
        <row r="36">
          <cell r="Q36">
            <v>6006.86</v>
          </cell>
          <cell r="S36">
            <v>5991</v>
          </cell>
        </row>
        <row r="47">
          <cell r="Q47">
            <v>3689.2900000000004</v>
          </cell>
          <cell r="S47">
            <v>3676</v>
          </cell>
        </row>
      </sheetData>
      <sheetData sheetId="2">
        <row r="2">
          <cell r="Q2">
            <v>11151.83</v>
          </cell>
          <cell r="S2">
            <v>10927</v>
          </cell>
        </row>
        <row r="8">
          <cell r="Q8">
            <v>1202.26</v>
          </cell>
          <cell r="S8">
            <v>1174</v>
          </cell>
        </row>
        <row r="18">
          <cell r="Q18">
            <v>2498.74</v>
          </cell>
          <cell r="S18">
            <v>2424</v>
          </cell>
        </row>
        <row r="69">
          <cell r="Q69">
            <v>67119.41</v>
          </cell>
          <cell r="S69">
            <v>64869</v>
          </cell>
        </row>
      </sheetData>
      <sheetData sheetId="3">
        <row r="8">
          <cell r="B8">
            <v>1517.99</v>
          </cell>
          <cell r="I8">
            <v>1517.83</v>
          </cell>
        </row>
        <row r="11">
          <cell r="B11">
            <v>1398.35</v>
          </cell>
          <cell r="I11">
            <v>1393.07</v>
          </cell>
        </row>
        <row r="14">
          <cell r="B14">
            <v>2145</v>
          </cell>
          <cell r="I14">
            <v>2163</v>
          </cell>
        </row>
        <row r="16">
          <cell r="B16">
            <v>7027.67</v>
          </cell>
          <cell r="I16">
            <v>7007.38</v>
          </cell>
        </row>
        <row r="17">
          <cell r="B17">
            <v>23467.1</v>
          </cell>
          <cell r="I17">
            <v>24650</v>
          </cell>
        </row>
      </sheetData>
      <sheetData sheetId="4">
        <row r="18">
          <cell r="AO18" t="str">
            <v>29,2982</v>
          </cell>
          <cell r="AQ18">
            <v>29.153598153160324</v>
          </cell>
        </row>
        <row r="21">
          <cell r="AO21" t="str">
            <v>38,6004</v>
          </cell>
          <cell r="AQ21">
            <v>38.698694684498626</v>
          </cell>
        </row>
      </sheetData>
      <sheetData sheetId="5">
        <row r="3">
          <cell r="D3">
            <v>40291</v>
          </cell>
          <cell r="L3">
            <v>454.7</v>
          </cell>
        </row>
        <row r="4">
          <cell r="D4">
            <v>40284</v>
          </cell>
          <cell r="L4">
            <v>456.3</v>
          </cell>
        </row>
        <row r="5">
          <cell r="D5">
            <v>40277</v>
          </cell>
          <cell r="L5">
            <v>448.6</v>
          </cell>
        </row>
      </sheetData>
      <sheetData sheetId="6">
        <row r="3">
          <cell r="H3">
            <v>40210</v>
          </cell>
          <cell r="I3">
            <v>40269</v>
          </cell>
        </row>
        <row r="4">
          <cell r="H4">
            <v>15331</v>
          </cell>
          <cell r="I4">
            <v>15996.5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4.5</v>
          </cell>
          <cell r="D8">
            <v>4.29</v>
          </cell>
          <cell r="E8">
            <v>5.79</v>
          </cell>
          <cell r="F8">
            <v>5.62</v>
          </cell>
        </row>
      </sheetData>
      <sheetData sheetId="10">
        <row r="4">
          <cell r="F4">
            <v>659.9</v>
          </cell>
          <cell r="G4">
            <v>508.9</v>
          </cell>
        </row>
        <row r="5">
          <cell r="F5">
            <v>554.2</v>
          </cell>
          <cell r="G5">
            <v>400.7</v>
          </cell>
        </row>
      </sheetData>
      <sheetData sheetId="11">
        <row r="2">
          <cell r="G2" t="str">
            <v>85,460</v>
          </cell>
          <cell r="J2">
            <v>85.66999999999999</v>
          </cell>
        </row>
        <row r="7">
          <cell r="G7" t="str">
            <v>82,460</v>
          </cell>
          <cell r="J7">
            <v>82.74</v>
          </cell>
        </row>
        <row r="12">
          <cell r="L12">
            <v>5504.1795885</v>
          </cell>
          <cell r="M12">
            <v>5536.7005905000005</v>
          </cell>
        </row>
        <row r="14">
          <cell r="G14" t="str">
            <v>368,750</v>
          </cell>
          <cell r="J14">
            <v>369</v>
          </cell>
        </row>
        <row r="15">
          <cell r="G15" t="str">
            <v>81,280</v>
          </cell>
          <cell r="J15">
            <v>81.29</v>
          </cell>
        </row>
        <row r="23">
          <cell r="G23" t="str">
            <v>14,460</v>
          </cell>
          <cell r="J23">
            <v>14.510000000000002</v>
          </cell>
        </row>
        <row r="32">
          <cell r="G32" t="str">
            <v>1171,300</v>
          </cell>
          <cell r="J32">
            <v>1169.2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40303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40299</v>
      </c>
      <c r="E4" s="9">
        <f>IF(J3=2,F4-3,F4-1)</f>
        <v>40302</v>
      </c>
      <c r="F4" s="9">
        <f ca="1">TODAY()</f>
        <v>40303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1573</v>
      </c>
      <c r="E6" s="15">
        <f>'[1]инд-обновл'!I8</f>
        <v>1517.83</v>
      </c>
      <c r="F6" s="15">
        <f>'[1]инд-обновл'!B8</f>
        <v>1517.99</v>
      </c>
      <c r="G6" s="16">
        <f>IF(ISERROR(F6/E6-1),"н/д",F6/E6-1)</f>
        <v>0.0001054136497500302</v>
      </c>
      <c r="H6" s="16">
        <f>IF(ISERROR(F6/D6-1),"н/д",F6/D6-1)</f>
        <v>-0.03497139224411949</v>
      </c>
      <c r="I6" s="16">
        <f>IF(ISERROR(F6/C6-1),"н/д",F6/C6-1)</f>
        <v>0.050730255416349346</v>
      </c>
      <c r="J6" s="16">
        <f>IF(ISERROR(F6/B6-1),"н/д",F6/B6-1)</f>
        <v>1.394305993690852</v>
      </c>
    </row>
    <row r="7" spans="1:10" ht="18.75">
      <c r="A7" s="14" t="s">
        <v>16</v>
      </c>
      <c r="B7" s="15">
        <v>640</v>
      </c>
      <c r="C7" s="15">
        <v>1370</v>
      </c>
      <c r="D7" s="15">
        <v>1436</v>
      </c>
      <c r="E7" s="15">
        <f>'[1]инд-обновл'!I11</f>
        <v>1393.07</v>
      </c>
      <c r="F7" s="15">
        <f>'[1]инд-обновл'!B11</f>
        <v>1398.35</v>
      </c>
      <c r="G7" s="16">
        <f>IF(ISERROR(F7/E7-1),"н/д",F7/E7-1)</f>
        <v>0.0037901900119878817</v>
      </c>
      <c r="H7" s="16">
        <f>IF(ISERROR(F7/D7-1),"н/д",F7/D7-1)</f>
        <v>-0.0262186629526463</v>
      </c>
      <c r="I7" s="16">
        <f>IF(ISERROR(F7/C7-1),"н/д",F7/C7-1)</f>
        <v>0.020693430656934186</v>
      </c>
      <c r="J7" s="16">
        <f>IF(ISERROR(F7/B7-1),"н/д",F7/B7-1)</f>
        <v>1.1849218749999997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11009</v>
      </c>
      <c r="E9" s="19">
        <f>'[1]СевАм-индексы'!Q2</f>
        <v>11151.83</v>
      </c>
      <c r="F9" s="15">
        <f>'[1]СевАм-индексы'!S2</f>
        <v>10927</v>
      </c>
      <c r="G9" s="16">
        <f aca="true" t="shared" si="0" ref="G9:G15">IF(ISERROR(F9/E9-1),"н/д",F9/E9-1)</f>
        <v>-0.02016081665520364</v>
      </c>
      <c r="H9" s="16">
        <f aca="true" t="shared" si="1" ref="H9:H15">IF(ISERROR(F9/D9-1),"н/д",F9/D9-1)</f>
        <v>-0.007448451267145106</v>
      </c>
      <c r="I9" s="16">
        <f aca="true" t="shared" si="2" ref="I9:I15">IF(ISERROR(F9/C9-1),"н/д",F9/C9-1)</f>
        <v>0.02910152571105673</v>
      </c>
      <c r="J9" s="16">
        <f aca="true" t="shared" si="3" ref="J9:J15">IF(ISERROR(F9/B9-1),"н/д",F9/B9-1)</f>
        <v>0.20940785832872155</v>
      </c>
    </row>
    <row r="10" spans="1:10" ht="18.75">
      <c r="A10" s="14" t="s">
        <v>19</v>
      </c>
      <c r="B10" s="15">
        <v>1632</v>
      </c>
      <c r="C10" s="19">
        <v>2317</v>
      </c>
      <c r="D10" s="15">
        <v>2461</v>
      </c>
      <c r="E10" s="15">
        <f>'[1]СевАм-индексы'!Q18</f>
        <v>2498.74</v>
      </c>
      <c r="F10" s="15">
        <f>'[1]СевАм-индексы'!S18</f>
        <v>2424</v>
      </c>
      <c r="G10" s="16">
        <f t="shared" si="0"/>
        <v>-0.029911075181891622</v>
      </c>
      <c r="H10" s="16">
        <f t="shared" si="1"/>
        <v>-0.01503453880536365</v>
      </c>
      <c r="I10" s="16">
        <f t="shared" si="2"/>
        <v>0.04618040569702209</v>
      </c>
      <c r="J10" s="16">
        <f t="shared" si="3"/>
        <v>0.4852941176470589</v>
      </c>
    </row>
    <row r="11" spans="1:10" ht="18.75">
      <c r="A11" s="14" t="s">
        <v>20</v>
      </c>
      <c r="B11" s="15">
        <v>932</v>
      </c>
      <c r="C11" s="19">
        <v>1145</v>
      </c>
      <c r="D11" s="15">
        <v>1187</v>
      </c>
      <c r="E11" s="15">
        <f>'[1]СевАм-индексы'!Q8</f>
        <v>1202.26</v>
      </c>
      <c r="F11" s="15">
        <f>'[1]СевАм-индексы'!S8</f>
        <v>1174</v>
      </c>
      <c r="G11" s="16">
        <f t="shared" si="0"/>
        <v>-0.02350573087352148</v>
      </c>
      <c r="H11" s="16">
        <f t="shared" si="1"/>
        <v>-0.010951979780960408</v>
      </c>
      <c r="I11" s="16">
        <f t="shared" si="2"/>
        <v>0.02532751091703056</v>
      </c>
      <c r="J11" s="16">
        <f t="shared" si="3"/>
        <v>0.25965665236051505</v>
      </c>
    </row>
    <row r="12" spans="1:10" ht="18.75">
      <c r="A12" s="14" t="s">
        <v>21</v>
      </c>
      <c r="B12" s="15">
        <v>3350</v>
      </c>
      <c r="C12" s="15">
        <v>4083</v>
      </c>
      <c r="D12" s="15">
        <v>3828</v>
      </c>
      <c r="E12" s="15">
        <f>'[1]евр-индексы'!Q47</f>
        <v>3689.2900000000004</v>
      </c>
      <c r="F12" s="15">
        <f>'[1]евр-индексы'!S47</f>
        <v>3676</v>
      </c>
      <c r="G12" s="16">
        <f t="shared" si="0"/>
        <v>-0.003602319145418309</v>
      </c>
      <c r="H12" s="16">
        <f t="shared" si="1"/>
        <v>-0.03970741901776387</v>
      </c>
      <c r="I12" s="16">
        <f t="shared" si="2"/>
        <v>-0.09968160666176828</v>
      </c>
      <c r="J12" s="16">
        <f t="shared" si="3"/>
        <v>0.09731343283582095</v>
      </c>
    </row>
    <row r="13" spans="1:10" ht="18.75">
      <c r="A13" s="14" t="s">
        <v>22</v>
      </c>
      <c r="B13" s="15">
        <v>4973</v>
      </c>
      <c r="C13" s="19">
        <v>6087</v>
      </c>
      <c r="D13" s="15">
        <v>6167</v>
      </c>
      <c r="E13" s="15">
        <f>'[1]евр-индексы'!Q36</f>
        <v>6006.86</v>
      </c>
      <c r="F13" s="15">
        <f>'[1]евр-индексы'!S36</f>
        <v>5991</v>
      </c>
      <c r="G13" s="16">
        <f t="shared" si="0"/>
        <v>-0.0026403145736707545</v>
      </c>
      <c r="H13" s="16">
        <f t="shared" si="1"/>
        <v>-0.02853899789200587</v>
      </c>
      <c r="I13" s="16">
        <f t="shared" si="2"/>
        <v>-0.015771315919172024</v>
      </c>
      <c r="J13" s="16">
        <f t="shared" si="3"/>
        <v>0.20470540920973246</v>
      </c>
    </row>
    <row r="14" spans="1:10" ht="18.75">
      <c r="A14" s="14" t="s">
        <v>23</v>
      </c>
      <c r="B14" s="15">
        <v>4562</v>
      </c>
      <c r="C14" s="19">
        <v>5585</v>
      </c>
      <c r="D14" s="15">
        <v>5553</v>
      </c>
      <c r="E14" s="15">
        <f>'[1]евр-индексы'!Q27</f>
        <v>5411.110000000001</v>
      </c>
      <c r="F14" s="15">
        <f>'[1]евр-индексы'!S27</f>
        <v>5394</v>
      </c>
      <c r="G14" s="16">
        <f t="shared" si="0"/>
        <v>-0.0031620129696126043</v>
      </c>
      <c r="H14" s="16">
        <f t="shared" si="1"/>
        <v>-0.028633171258779067</v>
      </c>
      <c r="I14" s="16">
        <f t="shared" si="2"/>
        <v>-0.03419874664279321</v>
      </c>
      <c r="J14" s="16">
        <f t="shared" si="3"/>
        <v>0.18237615081104774</v>
      </c>
    </row>
    <row r="15" spans="1:10" ht="18.75">
      <c r="A15" s="14" t="s">
        <v>24</v>
      </c>
      <c r="B15" s="15">
        <v>9043</v>
      </c>
      <c r="C15" s="19">
        <v>10798</v>
      </c>
      <c r="D15" s="15">
        <v>10925</v>
      </c>
      <c r="E15" s="15">
        <f>'[1]азия-индексы'!S10</f>
        <v>10924.789999999999</v>
      </c>
      <c r="F15" s="15">
        <f>'[1]азия-индексы'!L10</f>
        <v>11057</v>
      </c>
      <c r="G15" s="16">
        <f t="shared" si="0"/>
        <v>0.012101834451737847</v>
      </c>
      <c r="H15" s="16">
        <f t="shared" si="1"/>
        <v>0.012082379862700332</v>
      </c>
      <c r="I15" s="16">
        <f t="shared" si="2"/>
        <v>0.023985923319133073</v>
      </c>
      <c r="J15" s="16">
        <f t="shared" si="3"/>
        <v>0.22271370120535217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8952</v>
      </c>
      <c r="E17" s="15">
        <f>'[1]азия-индексы'!S46</f>
        <v>7930.7699999999995</v>
      </c>
      <c r="F17" s="15">
        <f>'[1]азия-индексы'!L46</f>
        <v>7697</v>
      </c>
      <c r="G17" s="16">
        <f aca="true" t="shared" si="4" ref="G17:G22">IF(ISERROR(F17/E17-1),"н/д",F17/E17-1)</f>
        <v>-0.029476330797640005</v>
      </c>
      <c r="H17" s="16">
        <f aca="true" t="shared" si="5" ref="H17:H22">IF(ISERROR(F17/D17-1),"н/д",F17/D17-1)</f>
        <v>-0.14019213583556744</v>
      </c>
      <c r="I17" s="16">
        <f aca="true" t="shared" si="6" ref="I17:I22">IF(ISERROR(F17/C17-1),"н/д",F17/C17-1)</f>
        <v>-0.0753243632868813</v>
      </c>
      <c r="J17" s="16">
        <f aca="true" t="shared" si="7" ref="J17:J22">IF(ISERROR(F17/B17-1),"н/д",F17/B17-1)</f>
        <v>0.6383567475521499</v>
      </c>
    </row>
    <row r="18" spans="1:10" ht="18.75">
      <c r="A18" s="14" t="s">
        <v>27</v>
      </c>
      <c r="B18" s="15">
        <v>313</v>
      </c>
      <c r="C18" s="19">
        <v>515</v>
      </c>
      <c r="D18" s="15">
        <v>542</v>
      </c>
      <c r="E18" s="15">
        <f>'[1]азия-индексы'!S93</f>
        <v>549.12</v>
      </c>
      <c r="F18" s="15">
        <f>'[1]азия-индексы'!L93</f>
        <v>548</v>
      </c>
      <c r="G18" s="16">
        <f t="shared" si="4"/>
        <v>-0.002039627039627012</v>
      </c>
      <c r="H18" s="16">
        <f t="shared" si="5"/>
        <v>0.011070110701107083</v>
      </c>
      <c r="I18" s="16">
        <f t="shared" si="6"/>
        <v>0.06407766990291264</v>
      </c>
      <c r="J18" s="16">
        <f t="shared" si="7"/>
        <v>0.7507987220447285</v>
      </c>
    </row>
    <row r="19" spans="1:10" ht="18.75">
      <c r="A19" s="14" t="s">
        <v>28</v>
      </c>
      <c r="B19" s="15">
        <v>9903</v>
      </c>
      <c r="C19" s="19">
        <v>17563</v>
      </c>
      <c r="D19" s="15">
        <v>17386</v>
      </c>
      <c r="E19" s="15">
        <f>'[1]азия-индексы'!S78</f>
        <v>17137.14</v>
      </c>
      <c r="F19" s="15">
        <f>'[1]азия-индексы'!L78</f>
        <v>17017</v>
      </c>
      <c r="G19" s="16">
        <f t="shared" si="4"/>
        <v>-0.007010504669974105</v>
      </c>
      <c r="H19" s="16">
        <f t="shared" si="5"/>
        <v>-0.0212239733118601</v>
      </c>
      <c r="I19" s="16">
        <f t="shared" si="6"/>
        <v>-0.031088082901554404</v>
      </c>
      <c r="J19" s="16">
        <f t="shared" si="7"/>
        <v>0.718368171261234</v>
      </c>
    </row>
    <row r="20" spans="1:10" ht="18.75">
      <c r="A20" s="14" t="s">
        <v>29</v>
      </c>
      <c r="B20" s="15">
        <v>1437</v>
      </c>
      <c r="C20" s="19">
        <v>2627</v>
      </c>
      <c r="D20" s="15">
        <v>2961</v>
      </c>
      <c r="E20" s="15">
        <f>'[1]азия-индексы'!S74</f>
        <v>2959.02</v>
      </c>
      <c r="F20" s="15">
        <f>'[1]азия-индексы'!L74</f>
        <v>2846</v>
      </c>
      <c r="G20" s="16">
        <f t="shared" si="4"/>
        <v>-0.038195078100181856</v>
      </c>
      <c r="H20" s="16">
        <f t="shared" si="5"/>
        <v>-0.03883823032759204</v>
      </c>
      <c r="I20" s="16">
        <f t="shared" si="6"/>
        <v>0.0833650551960412</v>
      </c>
      <c r="J20" s="16">
        <f t="shared" si="7"/>
        <v>0.9805149617258178</v>
      </c>
    </row>
    <row r="21" spans="1:10" ht="18.75">
      <c r="A21" s="14" t="s">
        <v>30</v>
      </c>
      <c r="B21" s="15">
        <v>571</v>
      </c>
      <c r="C21" s="19">
        <v>1190</v>
      </c>
      <c r="D21" s="15">
        <v>1113</v>
      </c>
      <c r="E21" s="15">
        <f>'[1]азия-индексы'!S38</f>
        <v>1104.86</v>
      </c>
      <c r="F21" s="15">
        <f>'[1]азия-индексы'!L38</f>
        <v>1130</v>
      </c>
      <c r="G21" s="16">
        <f t="shared" si="4"/>
        <v>0.0227540140832323</v>
      </c>
      <c r="H21" s="16">
        <f t="shared" si="5"/>
        <v>0.015274034141958603</v>
      </c>
      <c r="I21" s="16">
        <f t="shared" si="6"/>
        <v>-0.050420168067226934</v>
      </c>
      <c r="J21" s="16">
        <f t="shared" si="7"/>
        <v>0.978984238178634</v>
      </c>
    </row>
    <row r="22" spans="1:10" ht="18.75">
      <c r="A22" s="14" t="s">
        <v>31</v>
      </c>
      <c r="B22" s="15">
        <v>40244</v>
      </c>
      <c r="C22" s="19">
        <v>70263</v>
      </c>
      <c r="D22" s="15">
        <v>67530</v>
      </c>
      <c r="E22" s="15">
        <f>'[1]СевАм-индексы'!Q69</f>
        <v>67119.41</v>
      </c>
      <c r="F22" s="15">
        <f>'[1]СевАм-индексы'!S69</f>
        <v>64869</v>
      </c>
      <c r="G22" s="16">
        <f t="shared" si="4"/>
        <v>-0.03352845324474696</v>
      </c>
      <c r="H22" s="16">
        <f t="shared" si="5"/>
        <v>-0.039404709018214135</v>
      </c>
      <c r="I22" s="16">
        <f t="shared" si="6"/>
        <v>-0.07676871183980194</v>
      </c>
      <c r="J22" s="16">
        <f t="shared" si="7"/>
        <v>0.6118924560182883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88.94</v>
      </c>
      <c r="E24" s="21">
        <f>'[1]сырье'!J2</f>
        <v>85.66999999999999</v>
      </c>
      <c r="F24" s="21" t="str">
        <f>'[1]сырье'!G2</f>
        <v>85,460</v>
      </c>
      <c r="G24" s="16">
        <f aca="true" t="shared" si="8" ref="G24:G33">IF(ISERROR(F24/E24-1),"н/д",F24/E24-1)</f>
        <v>-0.002451266487685233</v>
      </c>
      <c r="H24" s="16">
        <f aca="true" t="shared" si="9" ref="H24:H33">IF(ISERROR(F24/D24-1),"н/д",F24/D24-1)</f>
        <v>-0.03912750168653034</v>
      </c>
      <c r="I24" s="16">
        <f aca="true" t="shared" si="10" ref="I24:I33">IF(ISERROR(F24/C24-1),"н/д",F24/C24-1)</f>
        <v>0.04054547668330688</v>
      </c>
      <c r="J24" s="16">
        <f aca="true" t="shared" si="11" ref="J24:J33">IF(ISERROR(F24/B24-1),"н/д",F24/B24-1)</f>
        <v>0.818684826558842</v>
      </c>
    </row>
    <row r="25" spans="1:10" ht="18.75">
      <c r="A25" s="14" t="s">
        <v>34</v>
      </c>
      <c r="B25" s="21">
        <v>46.34</v>
      </c>
      <c r="C25" s="22">
        <v>83.57</v>
      </c>
      <c r="D25" s="21">
        <v>86.19</v>
      </c>
      <c r="E25" s="21">
        <f>'[1]сырье'!J7</f>
        <v>82.74</v>
      </c>
      <c r="F25" s="21" t="str">
        <f>'[1]сырье'!G7</f>
        <v>82,460</v>
      </c>
      <c r="G25" s="16">
        <f t="shared" si="8"/>
        <v>-0.0033840947546531774</v>
      </c>
      <c r="H25" s="16">
        <f t="shared" si="9"/>
        <v>-0.04327648219050939</v>
      </c>
      <c r="I25" s="16">
        <f t="shared" si="10"/>
        <v>-0.013282278329544095</v>
      </c>
      <c r="J25" s="16">
        <f t="shared" si="11"/>
        <v>0.779456193353474</v>
      </c>
    </row>
    <row r="26" spans="1:10" ht="18.75">
      <c r="A26" s="14" t="s">
        <v>35</v>
      </c>
      <c r="B26" s="21">
        <v>877</v>
      </c>
      <c r="C26" s="21">
        <v>1154.6</v>
      </c>
      <c r="D26" s="21">
        <v>1183.3</v>
      </c>
      <c r="E26" s="21">
        <f>'[1]сырье'!J32</f>
        <v>1169.2</v>
      </c>
      <c r="F26" s="21" t="str">
        <f>'[1]сырье'!G32</f>
        <v>1171,300</v>
      </c>
      <c r="G26" s="16">
        <f t="shared" si="8"/>
        <v>0.0017960998973656217</v>
      </c>
      <c r="H26" s="16">
        <f t="shared" si="9"/>
        <v>-0.01014113073607703</v>
      </c>
      <c r="I26" s="16">
        <f t="shared" si="10"/>
        <v>0.014463883596050664</v>
      </c>
      <c r="J26" s="16">
        <f t="shared" si="11"/>
        <v>0.33557582668187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7260.92</v>
      </c>
      <c r="E27" s="21">
        <f>'[1]инд-обновл'!I16</f>
        <v>7007.38</v>
      </c>
      <c r="F27" s="21">
        <f>'[1]инд-обновл'!B16</f>
        <v>7027.67</v>
      </c>
      <c r="G27" s="16">
        <f t="shared" si="8"/>
        <v>0.0028955187245447433</v>
      </c>
      <c r="H27" s="16">
        <f t="shared" si="9"/>
        <v>-0.03212402836004258</v>
      </c>
      <c r="I27" s="16">
        <f t="shared" si="10"/>
        <v>-0.0839941710722516</v>
      </c>
      <c r="J27" s="16">
        <f t="shared" si="11"/>
        <v>1.28914332247557</v>
      </c>
    </row>
    <row r="28" spans="1:10" ht="18.75">
      <c r="A28" s="14" t="s">
        <v>37</v>
      </c>
      <c r="B28" s="21">
        <v>12710</v>
      </c>
      <c r="C28" s="22">
        <v>18346</v>
      </c>
      <c r="D28" s="21">
        <v>26300</v>
      </c>
      <c r="E28" s="21">
        <f>'[1]инд-обновл'!I17</f>
        <v>24650</v>
      </c>
      <c r="F28" s="21">
        <f>'[1]инд-обновл'!B17</f>
        <v>23467.1</v>
      </c>
      <c r="G28" s="16">
        <f t="shared" si="8"/>
        <v>-0.04798782961460457</v>
      </c>
      <c r="H28" s="16">
        <f t="shared" si="9"/>
        <v>-0.10771482889733841</v>
      </c>
      <c r="I28" s="16">
        <f t="shared" si="10"/>
        <v>0.27913986700098103</v>
      </c>
      <c r="J28" s="16">
        <f t="shared" si="11"/>
        <v>0.8463493312352477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2255</v>
      </c>
      <c r="E29" s="21">
        <f>'[1]инд-обновл'!I14</f>
        <v>2163</v>
      </c>
      <c r="F29" s="21">
        <f>'[1]инд-обновл'!B14</f>
        <v>2145</v>
      </c>
      <c r="G29" s="16">
        <f t="shared" si="8"/>
        <v>-0.00832177531206657</v>
      </c>
      <c r="H29" s="16">
        <f t="shared" si="9"/>
        <v>-0.04878048780487809</v>
      </c>
      <c r="I29" s="16">
        <f t="shared" si="10"/>
        <v>-0.08733113498563982</v>
      </c>
      <c r="J29" s="16">
        <f t="shared" si="11"/>
        <v>0.4347826086956521</v>
      </c>
    </row>
    <row r="30" spans="1:10" ht="18.75">
      <c r="A30" s="14" t="s">
        <v>39</v>
      </c>
      <c r="B30" s="21">
        <v>47.81</v>
      </c>
      <c r="C30" s="22">
        <v>73.15</v>
      </c>
      <c r="D30" s="21">
        <v>83.23</v>
      </c>
      <c r="E30" s="21">
        <f>'[1]сырье'!J15</f>
        <v>81.29</v>
      </c>
      <c r="F30" s="21" t="str">
        <f>'[1]сырье'!G15</f>
        <v>81,280</v>
      </c>
      <c r="G30" s="16">
        <f t="shared" si="8"/>
        <v>-0.00012301636117606485</v>
      </c>
      <c r="H30" s="16">
        <f t="shared" si="9"/>
        <v>-0.0234290520245104</v>
      </c>
      <c r="I30" s="16">
        <f t="shared" si="10"/>
        <v>0.11114149008885854</v>
      </c>
      <c r="J30" s="16">
        <f t="shared" si="11"/>
        <v>0.7000627483790001</v>
      </c>
    </row>
    <row r="31" spans="1:10" ht="18.75">
      <c r="A31" s="14" t="s">
        <v>40</v>
      </c>
      <c r="B31" s="21">
        <v>11.3</v>
      </c>
      <c r="C31" s="22">
        <v>27.53</v>
      </c>
      <c r="D31" s="21">
        <v>14.98</v>
      </c>
      <c r="E31" s="21">
        <f>'[1]сырье'!J23</f>
        <v>14.510000000000002</v>
      </c>
      <c r="F31" s="21" t="str">
        <f>'[1]сырье'!G23</f>
        <v>14,460</v>
      </c>
      <c r="G31" s="16">
        <f t="shared" si="8"/>
        <v>-0.00344589937973816</v>
      </c>
      <c r="H31" s="16">
        <f t="shared" si="9"/>
        <v>-0.03471295060080104</v>
      </c>
      <c r="I31" s="16">
        <f t="shared" si="10"/>
        <v>-0.4747548129313476</v>
      </c>
      <c r="J31" s="16">
        <f t="shared" si="11"/>
        <v>0.2796460176991151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371.5</v>
      </c>
      <c r="E32" s="21">
        <f>'[1]сырье'!J14</f>
        <v>369</v>
      </c>
      <c r="F32" s="21" t="str">
        <f>'[1]сырье'!G14</f>
        <v>368,750</v>
      </c>
      <c r="G32" s="16">
        <f t="shared" si="8"/>
        <v>-0.0006775067750677266</v>
      </c>
      <c r="H32" s="16">
        <f t="shared" si="9"/>
        <v>-0.007402422611036297</v>
      </c>
      <c r="I32" s="16">
        <f t="shared" si="10"/>
        <v>-0.12979351032448383</v>
      </c>
      <c r="J32" s="16">
        <f t="shared" si="11"/>
        <v>-0.060509554140127375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5439.14</v>
      </c>
      <c r="E33" s="21">
        <f>'[1]сырье'!M12</f>
        <v>5536.7005905000005</v>
      </c>
      <c r="F33" s="21">
        <f>'[1]сырье'!L12</f>
        <v>5504.1795885</v>
      </c>
      <c r="G33" s="16">
        <f t="shared" si="8"/>
        <v>-0.005873715124816492</v>
      </c>
      <c r="H33" s="16">
        <f t="shared" si="9"/>
        <v>0.01195769708078842</v>
      </c>
      <c r="I33" s="16">
        <f t="shared" si="10"/>
        <v>-0.13802981271865666</v>
      </c>
      <c r="J33" s="16">
        <f t="shared" si="11"/>
        <v>-0.15151923224553343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40299</v>
      </c>
      <c r="E35" s="9">
        <f>IF(J35=2,F35-3,F35-1)</f>
        <v>40302</v>
      </c>
      <c r="F35" s="24">
        <f ca="1">TODAY()</f>
        <v>40303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</v>
      </c>
      <c r="E36" s="21">
        <v>8</v>
      </c>
      <c r="F36" s="21">
        <v>8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554.2</v>
      </c>
      <c r="E37" s="26">
        <f>'[1]остатки средств на кс'!F5</f>
        <v>554.2</v>
      </c>
      <c r="F37" s="26">
        <f>'[1]остатки средств на кс'!F4</f>
        <v>659.9</v>
      </c>
      <c r="G37" s="16">
        <f aca="true" t="shared" si="12" ref="G37:G43">IF(ISERROR(F37/E37-1),"н/д",F37/E37-1)</f>
        <v>0.19072536990256217</v>
      </c>
      <c r="H37" s="16">
        <f aca="true" t="shared" si="13" ref="H37:H43">IF(ISERROR(F37/D37-1),"н/д",F37/D37-1)</f>
        <v>0.19072536990256217</v>
      </c>
      <c r="I37" s="16">
        <f aca="true" t="shared" si="14" ref="I37:I43">IF(ISERROR(F37/C37-1),"н/д",F37/C37-1)</f>
        <v>-0.2666962995888432</v>
      </c>
      <c r="J37" s="16">
        <f aca="true" t="shared" si="15" ref="J37:J43">IF(ISERROR(F37/B37-1),"н/д",F37/B37-1)</f>
        <v>-0.3578240560529389</v>
      </c>
    </row>
    <row r="38" spans="1:10" ht="37.5">
      <c r="A38" s="14" t="s">
        <v>46</v>
      </c>
      <c r="B38" s="26">
        <v>802.7</v>
      </c>
      <c r="C38" s="26">
        <v>665.4</v>
      </c>
      <c r="D38" s="26">
        <v>400.7</v>
      </c>
      <c r="E38" s="26">
        <f>'[1]остатки средств на кс'!G5</f>
        <v>400.7</v>
      </c>
      <c r="F38" s="26">
        <f>'[1]остатки средств на кс'!G4</f>
        <v>508.9</v>
      </c>
      <c r="G38" s="16">
        <f t="shared" si="12"/>
        <v>0.2700274519590715</v>
      </c>
      <c r="H38" s="16">
        <f t="shared" si="13"/>
        <v>0.2700274519590715</v>
      </c>
      <c r="I38" s="16">
        <f t="shared" si="14"/>
        <v>-0.23519687406071532</v>
      </c>
      <c r="J38" s="16">
        <f t="shared" si="15"/>
        <v>-0.36601470038619666</v>
      </c>
    </row>
    <row r="39" spans="1:10" ht="18.75">
      <c r="A39" s="14" t="s">
        <v>47</v>
      </c>
      <c r="B39" s="26">
        <v>15.7</v>
      </c>
      <c r="C39" s="26">
        <v>8.12</v>
      </c>
      <c r="D39" s="21">
        <v>4.5</v>
      </c>
      <c r="E39" s="21">
        <f>'[1]ратес-сбр'!C8</f>
        <v>4.5</v>
      </c>
      <c r="F39" s="21">
        <f>'[1]ратес-сбр'!D8</f>
        <v>4.29</v>
      </c>
      <c r="G39" s="16">
        <f t="shared" si="12"/>
        <v>-0.046666666666666634</v>
      </c>
      <c r="H39" s="16">
        <f t="shared" si="13"/>
        <v>-0.046666666666666634</v>
      </c>
      <c r="I39" s="16">
        <f t="shared" si="14"/>
        <v>-0.4716748768472906</v>
      </c>
      <c r="J39" s="16">
        <f t="shared" si="15"/>
        <v>-0.7267515923566878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5.79</v>
      </c>
      <c r="E40" s="21">
        <f>'[1]ратес-сбр'!E8</f>
        <v>5.79</v>
      </c>
      <c r="F40" s="21">
        <f>'[1]ратес-сбр'!F8</f>
        <v>5.62</v>
      </c>
      <c r="G40" s="16">
        <f t="shared" si="12"/>
        <v>-0.029360967184801412</v>
      </c>
      <c r="H40" s="16">
        <f t="shared" si="13"/>
        <v>-0.029360967184801412</v>
      </c>
      <c r="I40" s="16">
        <f t="shared" si="14"/>
        <v>-0.4909420289855072</v>
      </c>
      <c r="J40" s="16">
        <f t="shared" si="15"/>
        <v>-0.7398148148148148</v>
      </c>
    </row>
    <row r="41" spans="1:10" ht="18.75">
      <c r="A41" s="14" t="s">
        <v>49</v>
      </c>
      <c r="B41" s="30">
        <v>1.4</v>
      </c>
      <c r="C41" s="30">
        <v>0.25</v>
      </c>
      <c r="D41" s="30">
        <v>0.344</v>
      </c>
      <c r="E41" s="30">
        <v>0.344</v>
      </c>
      <c r="F41" s="30">
        <v>0.347</v>
      </c>
      <c r="G41" s="16">
        <f t="shared" si="12"/>
        <v>0.008720930232558155</v>
      </c>
      <c r="H41" s="16">
        <f t="shared" si="13"/>
        <v>0.008720930232558155</v>
      </c>
      <c r="I41" s="16">
        <f t="shared" si="14"/>
        <v>0.3879999999999999</v>
      </c>
      <c r="J41" s="16">
        <f t="shared" si="15"/>
        <v>-0.7521428571428571</v>
      </c>
    </row>
    <row r="42" spans="1:10" ht="18.75">
      <c r="A42" s="14" t="s">
        <v>50</v>
      </c>
      <c r="B42" s="26">
        <v>29.4</v>
      </c>
      <c r="C42" s="21">
        <v>30.2</v>
      </c>
      <c r="D42" s="21">
        <v>29.3</v>
      </c>
      <c r="E42" s="26">
        <f>'[1]курсы валют'!AQ18</f>
        <v>29.153598153160324</v>
      </c>
      <c r="F42" s="26" t="str">
        <f>'[1]курсы валют'!AO18</f>
        <v>29,2982</v>
      </c>
      <c r="G42" s="16">
        <f t="shared" si="12"/>
        <v>0.0049600000000000755</v>
      </c>
      <c r="H42" s="16">
        <f t="shared" si="13"/>
        <v>-6.143344709896859E-05</v>
      </c>
      <c r="I42" s="16">
        <f t="shared" si="14"/>
        <v>-0.029860927152317807</v>
      </c>
      <c r="J42" s="16">
        <f t="shared" si="15"/>
        <v>-0.0034625850340135322</v>
      </c>
    </row>
    <row r="43" spans="1:10" ht="18.75">
      <c r="A43" s="14" t="s">
        <v>51</v>
      </c>
      <c r="B43" s="26">
        <v>41.4</v>
      </c>
      <c r="C43" s="21">
        <v>43.5</v>
      </c>
      <c r="D43" s="21">
        <v>38.6</v>
      </c>
      <c r="E43" s="26">
        <f>'[1]курсы валют'!AQ21</f>
        <v>38.698694684498626</v>
      </c>
      <c r="F43" s="26" t="str">
        <f>'[1]курсы валют'!AO21</f>
        <v>38,6004</v>
      </c>
      <c r="G43" s="16">
        <f t="shared" si="12"/>
        <v>-0.0025399999999999867</v>
      </c>
      <c r="H43" s="16">
        <f t="shared" si="13"/>
        <v>1.0362694300436459E-05</v>
      </c>
      <c r="I43" s="16">
        <f t="shared" si="14"/>
        <v>-0.11263448275862065</v>
      </c>
      <c r="J43" s="16">
        <f t="shared" si="15"/>
        <v>-0.06762318840579706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40277</v>
      </c>
      <c r="E44" s="32">
        <f>'[1]ЗВР-cbr'!D4</f>
        <v>40284</v>
      </c>
      <c r="F44" s="32">
        <f>'[1]ЗВР-cbr'!D3</f>
        <v>40291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448.6</v>
      </c>
      <c r="E45" s="26">
        <f>'[1]ЗВР-cbr'!L4</f>
        <v>456.3</v>
      </c>
      <c r="F45" s="26">
        <f>'[1]ЗВР-cbr'!L3</f>
        <v>454.7</v>
      </c>
      <c r="G45" s="16">
        <f>IF(ISERROR(F45/E45-1),"н/д",F45/E45-1)</f>
        <v>-0.0035064650449266876</v>
      </c>
      <c r="H45" s="16">
        <f>IF(ISERROR(F45/D45-1),"н/д",F45/D45-1)</f>
        <v>0.013597860008916607</v>
      </c>
      <c r="I45" s="16">
        <f>IF(ISERROR(F45/C45-1),"н/д",F45/C45-1)</f>
        <v>0.03883938770847606</v>
      </c>
      <c r="J45" s="16">
        <f>IF(ISERROR(F45/B45-1),"н/д",F45/B45-1)</f>
        <v>0.06737089201877922</v>
      </c>
    </row>
    <row r="46" spans="1:10" ht="18.75">
      <c r="A46" s="35"/>
      <c r="B46" s="32">
        <v>39814</v>
      </c>
      <c r="C46" s="32">
        <v>40179</v>
      </c>
      <c r="D46" s="32">
        <v>40280</v>
      </c>
      <c r="E46" s="32">
        <v>40287</v>
      </c>
      <c r="F46" s="32">
        <v>40294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3.3</v>
      </c>
      <c r="E47" s="36">
        <v>3.4</v>
      </c>
      <c r="F47" s="36">
        <v>3.5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40269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15996.5</v>
      </c>
      <c r="G49" s="16">
        <f>IF(ISERROR(F49/E49-1),"н/д",F49/E49-1)</f>
        <v>0.04340877959689515</v>
      </c>
      <c r="H49" s="16"/>
      <c r="I49" s="16">
        <f>IF(ISERROR(F49/C49-1),"н/д",F49/C49-1)</f>
        <v>0.01903463564726038</v>
      </c>
      <c r="J49" s="16">
        <f>IF(ISERROR(F49/B49-1),"н/д",F49/B49-1)</f>
        <v>0.18552307829128734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2010-05-05T09:15:28Z</cp:lastPrinted>
  <dcterms:created xsi:type="dcterms:W3CDTF">2010-05-05T09:15:00Z</dcterms:created>
  <dcterms:modified xsi:type="dcterms:W3CDTF">2010-05-05T09:15:49Z</dcterms:modified>
  <cp:category/>
  <cp:version/>
  <cp:contentType/>
  <cp:contentStatus/>
</cp:coreProperties>
</file>