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<sst xmlns="http://schemas.openxmlformats.org/spreadsheetml/2006/main" count="78" uniqueCount="71">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</sst>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1060,55</v>
          </cell>
          <cell r="S221">
            <v>1059.24</v>
          </cell>
        </row>
        <row r="230">
          <cell r="K230" t="str">
            <v>7387,81</v>
          </cell>
          <cell r="S230">
            <v>7387.52</v>
          </cell>
        </row>
        <row r="267">
          <cell r="K267" t="str">
            <v>3792,25</v>
          </cell>
          <cell r="S267">
            <v>3814.09</v>
          </cell>
        </row>
        <row r="289">
          <cell r="K289" t="str">
            <v>385,86</v>
          </cell>
          <cell r="S289">
            <v>390.89</v>
          </cell>
        </row>
      </sheetData>
      <sheetData sheetId="2">
        <row r="14">
          <cell r="I14" t="str">
            <v>5844,39</v>
          </cell>
          <cell r="L14">
            <v>5913.360000000001</v>
          </cell>
        </row>
        <row r="209">
          <cell r="I209" t="str">
            <v>5447,15</v>
          </cell>
          <cell r="L209">
            <v>5509.0199999999995</v>
          </cell>
        </row>
        <row r="229">
          <cell r="I229" t="str">
            <v>3020,80</v>
          </cell>
          <cell r="L229">
            <v>3064.9</v>
          </cell>
        </row>
      </sheetData>
      <sheetData sheetId="3">
        <row r="121">
          <cell r="G121" t="str">
            <v>11905,59</v>
          </cell>
          <cell r="H121">
            <v>12096.103632207265</v>
          </cell>
        </row>
        <row r="122">
          <cell r="G122" t="str">
            <v>1236,91</v>
          </cell>
          <cell r="H122">
            <v>1257.8148833614675</v>
          </cell>
        </row>
        <row r="124">
          <cell r="G124" t="str">
            <v>2639,61</v>
          </cell>
          <cell r="H124">
            <v>2686.188508741579</v>
          </cell>
        </row>
        <row r="125">
          <cell r="G125" t="str">
            <v>8479,63</v>
          </cell>
          <cell r="H125">
            <v>8463.126902540047</v>
          </cell>
        </row>
        <row r="126">
          <cell r="G126" t="str">
            <v>1459,73</v>
          </cell>
          <cell r="H126">
            <v>1483.2393435959966</v>
          </cell>
        </row>
        <row r="128">
          <cell r="G128" t="str">
            <v>1500,84</v>
          </cell>
          <cell r="H128">
            <v>1520.7619819637248</v>
          </cell>
        </row>
        <row r="134">
          <cell r="G134" t="str">
            <v>2118,29</v>
          </cell>
          <cell r="H134">
            <v>2157.008298966448</v>
          </cell>
        </row>
        <row r="135">
          <cell r="G135" t="str">
            <v>1757,03</v>
          </cell>
          <cell r="H135">
            <v>1774.2938794470194</v>
          </cell>
        </row>
        <row r="136">
          <cell r="G136" t="str">
            <v>17850</v>
          </cell>
          <cell r="H136">
            <v>18140.05955224032</v>
          </cell>
        </row>
      </sheetData>
      <sheetData sheetId="4">
        <row r="3">
          <cell r="D3">
            <v>40858</v>
          </cell>
          <cell r="L3" t="str">
            <v>516</v>
          </cell>
        </row>
        <row r="4">
          <cell r="D4">
            <v>40851</v>
          </cell>
          <cell r="L4" t="str">
            <v>517,8</v>
          </cell>
        </row>
        <row r="5">
          <cell r="D5">
            <v>40844</v>
          </cell>
          <cell r="L5" t="str">
            <v>522</v>
          </cell>
        </row>
      </sheetData>
      <sheetData sheetId="5">
        <row r="8">
          <cell r="C8">
            <v>6.09</v>
          </cell>
          <cell r="D8">
            <v>6.09</v>
          </cell>
          <cell r="E8">
            <v>7.06</v>
          </cell>
          <cell r="F8">
            <v>7.06</v>
          </cell>
        </row>
      </sheetData>
      <sheetData sheetId="6">
        <row r="36">
          <cell r="J36">
            <v>30.8417</v>
          </cell>
          <cell r="M36">
            <v>30.659886870855825</v>
          </cell>
        </row>
        <row r="39">
          <cell r="J39">
            <v>41.4605</v>
          </cell>
          <cell r="M39">
            <v>41.68853629352559</v>
          </cell>
        </row>
      </sheetData>
      <sheetData sheetId="7">
        <row r="200">
          <cell r="I200" t="str">
            <v>110,540</v>
          </cell>
          <cell r="L200">
            <v>111.88000000000001</v>
          </cell>
        </row>
        <row r="205">
          <cell r="I205" t="str">
            <v>102,310</v>
          </cell>
          <cell r="L205">
            <v>102.59</v>
          </cell>
        </row>
        <row r="212">
          <cell r="I212" t="str">
            <v>647,250</v>
          </cell>
          <cell r="L212">
            <v>652</v>
          </cell>
        </row>
        <row r="213">
          <cell r="I213" t="str">
            <v>100,460</v>
          </cell>
          <cell r="L213">
            <v>100.47999999999999</v>
          </cell>
        </row>
        <row r="215">
          <cell r="N215">
            <v>6445.8625</v>
          </cell>
          <cell r="P215">
            <v>6489.10625</v>
          </cell>
        </row>
        <row r="217">
          <cell r="I217" t="str">
            <v>24,330</v>
          </cell>
          <cell r="L217">
            <v>24.52</v>
          </cell>
        </row>
        <row r="227">
          <cell r="N227">
            <v>7629.096582907689</v>
          </cell>
          <cell r="P227">
            <v>7722.793044336261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M4">
            <v>932.1</v>
          </cell>
          <cell r="N4">
            <v>751.6</v>
          </cell>
        </row>
        <row r="5">
          <cell r="M5">
            <v>967.8</v>
          </cell>
          <cell r="N5">
            <v>791.7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40864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40863</v>
      </c>
      <c r="F4" s="13">
        <f ca="1">TODAY()</f>
        <v>40864</v>
      </c>
      <c r="G4" s="14"/>
      <c r="H4" s="14"/>
      <c r="I4" s="14"/>
      <c r="J4" s="11">
        <f>WEEKDAY(F4)</f>
        <v>5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8">
        <f>'[1]инд-обновл'!H128</f>
        <v>1520.7619819637248</v>
      </c>
      <c r="F6" s="18" t="str">
        <f>'[1]инд-обновл'!G128</f>
        <v>1500,84</v>
      </c>
      <c r="G6" s="19">
        <f>IF(ISERROR(F6/E6-1),"н/д",F6/E6-1)</f>
        <v>-0.0131</v>
      </c>
      <c r="H6" s="19">
        <f>IF(ISERROR(F6/D6-1),"н/д",F6/D6-1)</f>
        <v>0.010667671565215642</v>
      </c>
      <c r="I6" s="19">
        <f>IF(ISERROR(F6/C6-1),"н/д",F6/C6-1)</f>
        <v>-0.15206779661016956</v>
      </c>
      <c r="J6" s="19">
        <f>IF(ISERROR(F6/B6-1),"н/д",F6/B6-1)</f>
        <v>0.038859278742991554</v>
      </c>
      <c r="K6" s="20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8">
        <f>'[1]инд-обновл'!H126</f>
        <v>1483.2393435959966</v>
      </c>
      <c r="F7" s="18" t="str">
        <f>'[1]инд-обновл'!G126</f>
        <v>1459,73</v>
      </c>
      <c r="G7" s="19">
        <f>IF(ISERROR(F7/E7-1),"н/д",F7/E7-1)</f>
        <v>-0.01585000000000003</v>
      </c>
      <c r="H7" s="19">
        <f>IF(ISERROR(F7/D7-1),"н/д",F7/D7-1)</f>
        <v>0.0023631973953135432</v>
      </c>
      <c r="I7" s="19">
        <f>IF(ISERROR(F7/C7-1),"н/д",F7/C7-1)</f>
        <v>-0.12486211031175054</v>
      </c>
      <c r="J7" s="19">
        <f>IF(ISERROR(F7/B7-1),"н/д",F7/B7-1)</f>
        <v>0.06549635036496348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10618</v>
      </c>
      <c r="C9" s="24">
        <v>11675</v>
      </c>
      <c r="D9" s="24">
        <v>11955.042813926062</v>
      </c>
      <c r="E9" s="25">
        <f>'[1]инд-обновл'!H121</f>
        <v>12096.103632207265</v>
      </c>
      <c r="F9" s="25" t="str">
        <f>'[1]инд-обновл'!G121</f>
        <v>11905,59</v>
      </c>
      <c r="G9" s="19">
        <f aca="true" t="shared" si="0" ref="G9:G15">IF(ISERROR(F9/E9-1),"н/д",F9/E9-1)</f>
        <v>-0.015750000000000042</v>
      </c>
      <c r="H9" s="19">
        <f aca="true" t="shared" si="1" ref="H9:H15">IF(ISERROR(F9/D9-1),"н/д",F9/D9-1)</f>
        <v>-0.004136565188077479</v>
      </c>
      <c r="I9" s="19">
        <f aca="true" t="shared" si="2" ref="I9:I15">IF(ISERROR(F9/C9-1),"н/д",F9/C9-1)</f>
        <v>0.019750749464668038</v>
      </c>
      <c r="J9" s="19">
        <f aca="true" t="shared" si="3" ref="J9:J15">IF(ISERROR(F9/B9-1),"н/д",F9/B9-1)</f>
        <v>0.12126483330194016</v>
      </c>
      <c r="K9" s="12"/>
    </row>
    <row r="10" spans="1:11" ht="18.75">
      <c r="A10" s="17" t="s">
        <v>19</v>
      </c>
      <c r="B10" s="23">
        <v>2317</v>
      </c>
      <c r="C10" s="24">
        <v>2703</v>
      </c>
      <c r="D10" s="24">
        <v>2684.405086752819</v>
      </c>
      <c r="E10" s="25">
        <f>'[1]инд-обновл'!H124</f>
        <v>2686.188508741579</v>
      </c>
      <c r="F10" s="25" t="str">
        <f>'[1]инд-обновл'!G124</f>
        <v>2639,61</v>
      </c>
      <c r="G10" s="19">
        <f t="shared" si="0"/>
        <v>-0.01733999999999991</v>
      </c>
      <c r="H10" s="19">
        <f t="shared" si="1"/>
        <v>-0.016687156112867085</v>
      </c>
      <c r="I10" s="19">
        <f t="shared" si="2"/>
        <v>-0.02345172031076581</v>
      </c>
      <c r="J10" s="19">
        <f t="shared" si="3"/>
        <v>0.13923608113940444</v>
      </c>
      <c r="K10" s="12"/>
    </row>
    <row r="11" spans="1:11" ht="18.75">
      <c r="A11" s="17" t="s">
        <v>20</v>
      </c>
      <c r="B11" s="23">
        <v>1145</v>
      </c>
      <c r="C11" s="24">
        <v>1272</v>
      </c>
      <c r="D11" s="24">
        <v>1253.2971215768573</v>
      </c>
      <c r="E11" s="24">
        <f>'[1]инд-обновл'!H122</f>
        <v>1257.8148833614675</v>
      </c>
      <c r="F11" s="24" t="str">
        <f>'[1]инд-обновл'!G122</f>
        <v>1236,91</v>
      </c>
      <c r="G11" s="19">
        <f t="shared" si="0"/>
        <v>-0.016619999999999857</v>
      </c>
      <c r="H11" s="19">
        <f t="shared" si="1"/>
        <v>-0.013075208818990602</v>
      </c>
      <c r="I11" s="19">
        <f t="shared" si="2"/>
        <v>-0.02758647798742131</v>
      </c>
      <c r="J11" s="19">
        <f t="shared" si="3"/>
        <v>0.08027074235807863</v>
      </c>
      <c r="K11" s="12"/>
    </row>
    <row r="12" spans="1:11" ht="18.75">
      <c r="A12" s="17" t="s">
        <v>21</v>
      </c>
      <c r="B12" s="24">
        <v>4083</v>
      </c>
      <c r="C12" s="24">
        <v>3802</v>
      </c>
      <c r="D12" s="24">
        <v>3068.33</v>
      </c>
      <c r="E12" s="24">
        <f>'[1]евр-индексы'!L229</f>
        <v>3064.9</v>
      </c>
      <c r="F12" s="24" t="str">
        <f>'[1]евр-индексы'!I229</f>
        <v>3020,80</v>
      </c>
      <c r="G12" s="19">
        <f t="shared" si="0"/>
        <v>-0.01438872393879076</v>
      </c>
      <c r="H12" s="19">
        <f t="shared" si="1"/>
        <v>-0.01549051112494415</v>
      </c>
      <c r="I12" s="19">
        <f t="shared" si="2"/>
        <v>-0.20547080483955804</v>
      </c>
      <c r="J12" s="19">
        <f t="shared" si="3"/>
        <v>-0.26015184913054124</v>
      </c>
      <c r="K12" s="12"/>
    </row>
    <row r="13" spans="1:11" ht="18.75">
      <c r="A13" s="17" t="s">
        <v>22</v>
      </c>
      <c r="B13" s="23">
        <v>6087</v>
      </c>
      <c r="C13" s="24">
        <v>7070</v>
      </c>
      <c r="D13" s="24">
        <v>5834.51</v>
      </c>
      <c r="E13" s="26">
        <f>'[1]евр-индексы'!L14</f>
        <v>5913.360000000001</v>
      </c>
      <c r="F13" s="25" t="str">
        <f>'[1]евр-индексы'!I14</f>
        <v>5844,39</v>
      </c>
      <c r="G13" s="19">
        <f t="shared" si="0"/>
        <v>-0.011663419781646978</v>
      </c>
      <c r="H13" s="19">
        <f t="shared" si="1"/>
        <v>0.0016933727082479866</v>
      </c>
      <c r="I13" s="19">
        <f t="shared" si="2"/>
        <v>-0.17335360678925027</v>
      </c>
      <c r="J13" s="19">
        <f t="shared" si="3"/>
        <v>-0.039857072449482445</v>
      </c>
      <c r="K13" s="12"/>
    </row>
    <row r="14" spans="1:11" ht="18.75">
      <c r="A14" s="17" t="s">
        <v>23</v>
      </c>
      <c r="B14" s="23">
        <v>5585</v>
      </c>
      <c r="C14" s="24">
        <v>5956</v>
      </c>
      <c r="D14" s="24">
        <v>5421.570000000001</v>
      </c>
      <c r="E14" s="24">
        <f>'[1]евр-индексы'!L209</f>
        <v>5509.0199999999995</v>
      </c>
      <c r="F14" s="24" t="str">
        <f>'[1]евр-индексы'!I209</f>
        <v>5447,15</v>
      </c>
      <c r="G14" s="19">
        <f t="shared" si="0"/>
        <v>-0.011230672606017067</v>
      </c>
      <c r="H14" s="19">
        <f t="shared" si="1"/>
        <v>0.004718190487257301</v>
      </c>
      <c r="I14" s="19">
        <f t="shared" si="2"/>
        <v>-0.08543485560779052</v>
      </c>
      <c r="J14" s="19">
        <f t="shared" si="3"/>
        <v>-0.024682184422560538</v>
      </c>
      <c r="K14" s="12"/>
    </row>
    <row r="15" spans="1:11" ht="18.75">
      <c r="A15" s="17" t="s">
        <v>24</v>
      </c>
      <c r="B15" s="23">
        <v>10798</v>
      </c>
      <c r="C15" s="24">
        <v>10541</v>
      </c>
      <c r="D15" s="24">
        <v>8835.508017015707</v>
      </c>
      <c r="E15" s="24">
        <f>'[1]инд-обновл'!H125</f>
        <v>8463.126902540047</v>
      </c>
      <c r="F15" s="24" t="str">
        <f>'[1]инд-обновл'!G125</f>
        <v>8479,63</v>
      </c>
      <c r="G15" s="19">
        <f t="shared" si="0"/>
        <v>0.0019499999999998963</v>
      </c>
      <c r="H15" s="19">
        <f t="shared" si="1"/>
        <v>-0.04027816129308537</v>
      </c>
      <c r="I15" s="19">
        <f t="shared" si="2"/>
        <v>-0.19555734750023723</v>
      </c>
      <c r="J15" s="19">
        <f t="shared" si="3"/>
        <v>-0.2147036488238564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7"/>
      <c r="H16" s="27"/>
      <c r="I16" s="27"/>
      <c r="J16" s="27"/>
      <c r="K16" s="12"/>
    </row>
    <row r="17" spans="1:11" ht="18.75">
      <c r="A17" s="17" t="s">
        <v>26</v>
      </c>
      <c r="B17" s="23">
        <v>8324</v>
      </c>
      <c r="C17" s="24">
        <v>8818</v>
      </c>
      <c r="D17" s="24">
        <v>7622.01</v>
      </c>
      <c r="E17" s="24">
        <f>'[1]азия-индексы'!S230</f>
        <v>7387.52</v>
      </c>
      <c r="F17" s="24" t="str">
        <f>'[1]азия-индексы'!K230</f>
        <v>7387,81</v>
      </c>
      <c r="G17" s="19">
        <f aca="true" t="shared" si="4" ref="G17:G22">IF(ISERROR(F17/E17-1),"н/д",F17/E17-1)</f>
        <v>3.9255392878745354E-05</v>
      </c>
      <c r="H17" s="19">
        <f aca="true" t="shared" si="5" ref="H17:H22">IF(ISERROR(F17/D17-1),"н/д",F17/D17-1)</f>
        <v>-0.030726803034894945</v>
      </c>
      <c r="I17" s="19">
        <f aca="true" t="shared" si="6" ref="I17:I22">IF(ISERROR(F17/C17-1),"н/д",F17/C17-1)</f>
        <v>-0.1621898389657518</v>
      </c>
      <c r="J17" s="19">
        <f aca="true" t="shared" si="7" ref="J17:J22">IF(ISERROR(F17/B17-1),"н/д",F17/B17-1)</f>
        <v>-0.1124687650168188</v>
      </c>
      <c r="K17" s="12"/>
    </row>
    <row r="18" spans="1:11" ht="18.75">
      <c r="A18" s="17" t="s">
        <v>27</v>
      </c>
      <c r="B18" s="23">
        <v>515</v>
      </c>
      <c r="C18" s="24">
        <v>481</v>
      </c>
      <c r="D18" s="24">
        <v>413.82</v>
      </c>
      <c r="E18" s="24">
        <f>'[1]азия-индексы'!S289</f>
        <v>390.89</v>
      </c>
      <c r="F18" s="24" t="str">
        <f>'[1]азия-индексы'!K289</f>
        <v>385,86</v>
      </c>
      <c r="G18" s="19">
        <f t="shared" si="4"/>
        <v>-0.012868070301107704</v>
      </c>
      <c r="H18" s="19">
        <f t="shared" si="5"/>
        <v>-0.06756560823546465</v>
      </c>
      <c r="I18" s="19">
        <f t="shared" si="6"/>
        <v>-0.19779625779625776</v>
      </c>
      <c r="J18" s="19">
        <f t="shared" si="7"/>
        <v>-0.25075728155339805</v>
      </c>
      <c r="K18" s="12"/>
    </row>
    <row r="19" spans="1:11" ht="18.75">
      <c r="A19" s="17" t="s">
        <v>28</v>
      </c>
      <c r="B19" s="23">
        <v>17563</v>
      </c>
      <c r="C19" s="24">
        <v>19156.34</v>
      </c>
      <c r="D19" s="24">
        <v>17480.83</v>
      </c>
      <c r="E19" s="24">
        <v>16775.87</v>
      </c>
      <c r="F19" s="24">
        <v>16449.2</v>
      </c>
      <c r="G19" s="19">
        <f t="shared" si="4"/>
        <v>-0.019472611554572028</v>
      </c>
      <c r="H19" s="19">
        <f t="shared" si="5"/>
        <v>-0.05901493235733091</v>
      </c>
      <c r="I19" s="19">
        <f t="shared" si="6"/>
        <v>-0.14131822675939143</v>
      </c>
      <c r="J19" s="19">
        <f t="shared" si="7"/>
        <v>-0.0634174116039401</v>
      </c>
      <c r="K19" s="12"/>
    </row>
    <row r="20" spans="1:11" ht="18.75">
      <c r="A20" s="17" t="s">
        <v>29</v>
      </c>
      <c r="B20" s="23">
        <v>2627</v>
      </c>
      <c r="C20" s="24">
        <v>3479</v>
      </c>
      <c r="D20" s="24">
        <v>3685.01</v>
      </c>
      <c r="E20" s="24">
        <f>'[1]азия-индексы'!S267</f>
        <v>3814.09</v>
      </c>
      <c r="F20" s="24" t="str">
        <f>'[1]азия-индексы'!K267</f>
        <v>3792,25</v>
      </c>
      <c r="G20" s="19">
        <f t="shared" si="4"/>
        <v>-0.005726136509626167</v>
      </c>
      <c r="H20" s="19">
        <f t="shared" si="5"/>
        <v>0.029101684934369265</v>
      </c>
      <c r="I20" s="19">
        <f t="shared" si="6"/>
        <v>0.09004024144869205</v>
      </c>
      <c r="J20" s="19">
        <f>IF(ISERROR(F20/B20-1),"н/д",F20/B20-1)</f>
        <v>0.4435668062428626</v>
      </c>
      <c r="K20" s="12"/>
    </row>
    <row r="21" spans="1:11" ht="18.75">
      <c r="A21" s="17" t="s">
        <v>30</v>
      </c>
      <c r="B21" s="23">
        <v>1190</v>
      </c>
      <c r="C21" s="24">
        <v>1259</v>
      </c>
      <c r="D21" s="24">
        <v>1041.51</v>
      </c>
      <c r="E21" s="24">
        <f>'[1]азия-индексы'!S221</f>
        <v>1059.24</v>
      </c>
      <c r="F21" s="24" t="str">
        <f>'[1]азия-индексы'!K221</f>
        <v>1060,55</v>
      </c>
      <c r="G21" s="19">
        <f t="shared" si="4"/>
        <v>0.0012367357728182427</v>
      </c>
      <c r="H21" s="19">
        <f t="shared" si="5"/>
        <v>0.018281149484882464</v>
      </c>
      <c r="I21" s="19">
        <f t="shared" si="6"/>
        <v>-0.157625099285147</v>
      </c>
      <c r="J21" s="19">
        <f t="shared" si="7"/>
        <v>-0.1087815126050421</v>
      </c>
      <c r="K21" s="12"/>
    </row>
    <row r="22" spans="1:11" ht="18.75">
      <c r="A22" s="17" t="s">
        <v>31</v>
      </c>
      <c r="B22" s="23">
        <v>70263</v>
      </c>
      <c r="C22" s="24">
        <v>70127.04</v>
      </c>
      <c r="D22" s="24">
        <v>58338.39</v>
      </c>
      <c r="E22" s="24">
        <v>58258.23</v>
      </c>
      <c r="F22" s="24">
        <v>58559.99</v>
      </c>
      <c r="G22" s="19">
        <f t="shared" si="4"/>
        <v>0.005179697357780899</v>
      </c>
      <c r="H22" s="19">
        <f t="shared" si="5"/>
        <v>0.003798527864755874</v>
      </c>
      <c r="I22" s="19">
        <f t="shared" si="6"/>
        <v>-0.16494422123049823</v>
      </c>
      <c r="J22" s="19">
        <f t="shared" si="7"/>
        <v>-0.166560067176181</v>
      </c>
      <c r="K22" s="12"/>
    </row>
    <row r="23" spans="1:14" ht="36.75" customHeight="1">
      <c r="A23" s="28" t="s">
        <v>32</v>
      </c>
      <c r="B23" s="28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9">
        <v>82.13</v>
      </c>
      <c r="C24" s="30">
        <v>95.7</v>
      </c>
      <c r="D24" s="30">
        <v>109.54</v>
      </c>
      <c r="E24" s="30">
        <f>'[1]сырье'!L200</f>
        <v>111.88000000000001</v>
      </c>
      <c r="F24" s="30" t="str">
        <f>'[1]сырье'!I200</f>
        <v>110,540</v>
      </c>
      <c r="G24" s="19">
        <f aca="true" t="shared" si="8" ref="G24:G33">IF(ISERROR(F24/E24-1),"н/д",F24/E24-1)</f>
        <v>-0.011977118341079729</v>
      </c>
      <c r="H24" s="19">
        <f aca="true" t="shared" si="9" ref="H24:H33">IF(ISERROR(F24/D24-1),"н/д",F24/D24-1)</f>
        <v>0.009129085265656478</v>
      </c>
      <c r="I24" s="19">
        <f aca="true" t="shared" si="10" ref="I24:I33">IF(ISERROR(F24/C24-1),"н/д",F24/C24-1)</f>
        <v>0.15506792058516194</v>
      </c>
      <c r="J24" s="19">
        <f aca="true" t="shared" si="11" ref="J24:J33">IF(ISERROR(F24/B24-1),"н/д",F24/B24-1)</f>
        <v>0.34591501278461</v>
      </c>
      <c r="K24" s="12"/>
    </row>
    <row r="25" spans="1:11" ht="18.75">
      <c r="A25" s="17" t="s">
        <v>34</v>
      </c>
      <c r="B25" s="29">
        <v>83.57</v>
      </c>
      <c r="C25" s="30">
        <v>89.25</v>
      </c>
      <c r="D25" s="30">
        <v>92.19</v>
      </c>
      <c r="E25" s="30">
        <f>'[1]сырье'!L205</f>
        <v>102.59</v>
      </c>
      <c r="F25" s="30" t="str">
        <f>'[1]сырье'!I205</f>
        <v>102,310</v>
      </c>
      <c r="G25" s="19">
        <f t="shared" si="8"/>
        <v>-0.0027293108490106244</v>
      </c>
      <c r="H25" s="19">
        <f t="shared" si="9"/>
        <v>0.10977329428354499</v>
      </c>
      <c r="I25" s="19">
        <f t="shared" si="10"/>
        <v>0.14633053221288517</v>
      </c>
      <c r="J25" s="19">
        <f t="shared" si="11"/>
        <v>0.22424314945554635</v>
      </c>
      <c r="K25" s="12"/>
    </row>
    <row r="26" spans="1:116" s="31" customFormat="1" ht="18.75">
      <c r="A26" s="17" t="s">
        <v>35</v>
      </c>
      <c r="B26" s="30">
        <v>1154.6</v>
      </c>
      <c r="C26" s="30">
        <v>1374.1</v>
      </c>
      <c r="D26" s="30">
        <v>1711.7958632117811</v>
      </c>
      <c r="E26" s="18">
        <f>'[1]инд-обновл'!H135</f>
        <v>1774.2938794470194</v>
      </c>
      <c r="F26" s="18" t="str">
        <f>'[1]инд-обновл'!G135</f>
        <v>1757,03</v>
      </c>
      <c r="G26" s="19">
        <f t="shared" si="8"/>
        <v>-0.009730000000000016</v>
      </c>
      <c r="H26" s="19">
        <f t="shared" si="9"/>
        <v>0.026424959751536914</v>
      </c>
      <c r="I26" s="19">
        <f t="shared" si="10"/>
        <v>0.27867695218688593</v>
      </c>
      <c r="J26" s="19">
        <f t="shared" si="11"/>
        <v>0.5217651134592067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9">
        <v>7672.08</v>
      </c>
      <c r="C27" s="30">
        <v>9401.6</v>
      </c>
      <c r="D27" s="30">
        <v>7721.73</v>
      </c>
      <c r="E27" s="30">
        <f>'[1]сырье'!P227</f>
        <v>7722.793044336261</v>
      </c>
      <c r="F27" s="30">
        <f>'[1]сырье'!N227</f>
        <v>7629.096582907689</v>
      </c>
      <c r="G27" s="19">
        <f t="shared" si="8"/>
        <v>-0.01213245789323436</v>
      </c>
      <c r="H27" s="19">
        <f t="shared" si="9"/>
        <v>-0.01199645896610102</v>
      </c>
      <c r="I27" s="19">
        <f t="shared" si="10"/>
        <v>-0.18853210273701415</v>
      </c>
      <c r="J27" s="19">
        <f t="shared" si="11"/>
        <v>-0.005602576757842925</v>
      </c>
      <c r="K27" s="12"/>
    </row>
    <row r="28" spans="1:11" ht="18.75">
      <c r="A28" s="17" t="s">
        <v>37</v>
      </c>
      <c r="B28" s="29">
        <v>18346</v>
      </c>
      <c r="C28" s="30">
        <v>23875</v>
      </c>
      <c r="D28" s="30">
        <v>18600.03537249199</v>
      </c>
      <c r="E28" s="30">
        <f>'[1]инд-обновл'!H136</f>
        <v>18140.05955224032</v>
      </c>
      <c r="F28" s="30" t="str">
        <f>'[1]инд-обновл'!G136</f>
        <v>17850</v>
      </c>
      <c r="G28" s="19">
        <f t="shared" si="8"/>
        <v>-0.015989999999999838</v>
      </c>
      <c r="H28" s="19">
        <f t="shared" si="9"/>
        <v>-0.04032440570522977</v>
      </c>
      <c r="I28" s="19">
        <f t="shared" si="10"/>
        <v>-0.2523560209424084</v>
      </c>
      <c r="J28" s="19">
        <f t="shared" si="11"/>
        <v>-0.027035866128856445</v>
      </c>
      <c r="K28" s="12"/>
    </row>
    <row r="29" spans="1:11" ht="18.75">
      <c r="A29" s="17" t="s">
        <v>38</v>
      </c>
      <c r="B29" s="29">
        <v>2350.25</v>
      </c>
      <c r="C29" s="30">
        <v>2488</v>
      </c>
      <c r="D29" s="30">
        <v>2110.9957890991045</v>
      </c>
      <c r="E29" s="30">
        <f>'[1]инд-обновл'!H134</f>
        <v>2157.008298966448</v>
      </c>
      <c r="F29" s="30" t="str">
        <f>'[1]инд-обновл'!G134</f>
        <v>2118,29</v>
      </c>
      <c r="G29" s="19">
        <f t="shared" si="8"/>
        <v>-0.017950000000000133</v>
      </c>
      <c r="H29" s="19">
        <f t="shared" si="9"/>
        <v>0.00345534128422309</v>
      </c>
      <c r="I29" s="19">
        <f t="shared" si="10"/>
        <v>-0.14859726688102892</v>
      </c>
      <c r="J29" s="19">
        <f t="shared" si="11"/>
        <v>-0.0986958834166578</v>
      </c>
      <c r="K29" s="12"/>
    </row>
    <row r="30" spans="1:11" ht="18.75">
      <c r="A30" s="17" t="s">
        <v>39</v>
      </c>
      <c r="B30" s="29">
        <v>73.15</v>
      </c>
      <c r="C30" s="30">
        <v>143.25</v>
      </c>
      <c r="D30" s="30">
        <v>99.54</v>
      </c>
      <c r="E30" s="30">
        <f>'[1]сырье'!L213</f>
        <v>100.47999999999999</v>
      </c>
      <c r="F30" s="30" t="str">
        <f>'[1]сырье'!I213</f>
        <v>100,460</v>
      </c>
      <c r="G30" s="19">
        <f t="shared" si="8"/>
        <v>-0.00019904458598718477</v>
      </c>
      <c r="H30" s="19">
        <f t="shared" si="9"/>
        <v>0.009242515571629362</v>
      </c>
      <c r="I30" s="19">
        <f t="shared" si="10"/>
        <v>-0.2987085514834207</v>
      </c>
      <c r="J30" s="19">
        <f t="shared" si="11"/>
        <v>0.3733424470266573</v>
      </c>
      <c r="K30" s="12"/>
    </row>
    <row r="31" spans="1:11" ht="18.75">
      <c r="A31" s="17" t="s">
        <v>40</v>
      </c>
      <c r="B31" s="29">
        <v>27.53</v>
      </c>
      <c r="C31" s="30">
        <v>31.74</v>
      </c>
      <c r="D31" s="30">
        <v>25.34</v>
      </c>
      <c r="E31" s="30">
        <f>'[1]сырье'!L217</f>
        <v>24.52</v>
      </c>
      <c r="F31" s="30" t="str">
        <f>'[1]сырье'!I217</f>
        <v>24,330</v>
      </c>
      <c r="G31" s="19">
        <f t="shared" si="8"/>
        <v>-0.0077487765089723215</v>
      </c>
      <c r="H31" s="19">
        <f t="shared" si="9"/>
        <v>-0.039857932123125606</v>
      </c>
      <c r="I31" s="19">
        <f t="shared" si="10"/>
        <v>-0.2334593572778828</v>
      </c>
      <c r="J31" s="19">
        <f t="shared" si="11"/>
        <v>-0.11623683254631323</v>
      </c>
      <c r="K31" s="12"/>
    </row>
    <row r="32" spans="1:11" ht="18.75">
      <c r="A32" s="17" t="s">
        <v>41</v>
      </c>
      <c r="B32" s="29">
        <v>423.75</v>
      </c>
      <c r="C32" s="30">
        <v>607</v>
      </c>
      <c r="D32" s="30">
        <v>654.25</v>
      </c>
      <c r="E32" s="30">
        <f>'[1]сырье'!L212</f>
        <v>652</v>
      </c>
      <c r="F32" s="30" t="str">
        <f>'[1]сырье'!I212</f>
        <v>647,250</v>
      </c>
      <c r="G32" s="19">
        <f t="shared" si="8"/>
        <v>-0.007285276073619618</v>
      </c>
      <c r="H32" s="19">
        <f t="shared" si="9"/>
        <v>-0.01069927397783721</v>
      </c>
      <c r="I32" s="19">
        <f t="shared" si="10"/>
        <v>0.06630971993410206</v>
      </c>
      <c r="J32" s="19">
        <f>IF(ISERROR(F32/B32-1),"н/д",F32/B32-1)</f>
        <v>0.5274336283185841</v>
      </c>
      <c r="K32" s="12"/>
    </row>
    <row r="33" spans="1:11" ht="18.75">
      <c r="A33" s="17" t="s">
        <v>42</v>
      </c>
      <c r="B33" s="29">
        <v>6385.58</v>
      </c>
      <c r="C33" s="30">
        <v>8698.16</v>
      </c>
      <c r="D33" s="30">
        <v>6415.0052399999995</v>
      </c>
      <c r="E33" s="30">
        <f>'[1]сырье'!P215</f>
        <v>6489.10625</v>
      </c>
      <c r="F33" s="30">
        <f>'[1]сырье'!N215</f>
        <v>6445.8625</v>
      </c>
      <c r="G33" s="19">
        <f t="shared" si="8"/>
        <v>-0.006664053312426477</v>
      </c>
      <c r="H33" s="19">
        <f t="shared" si="9"/>
        <v>0.004810169102839268</v>
      </c>
      <c r="I33" s="19">
        <f t="shared" si="10"/>
        <v>-0.25893953433829675</v>
      </c>
      <c r="J33" s="19">
        <f t="shared" si="11"/>
        <v>0.009440411051149677</v>
      </c>
      <c r="K33" s="12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40863</v>
      </c>
      <c r="F35" s="34">
        <f ca="1">TODAY()</f>
        <v>40864</v>
      </c>
      <c r="G35" s="35"/>
      <c r="H35" s="35"/>
      <c r="I35" s="35"/>
      <c r="J35" s="36">
        <f>WEEKDAY(F35)</f>
        <v>5</v>
      </c>
      <c r="K35" s="12"/>
    </row>
    <row r="36" spans="1:11" ht="18.75">
      <c r="A36" s="17" t="s">
        <v>44</v>
      </c>
      <c r="B36" s="30">
        <v>8.75</v>
      </c>
      <c r="C36" s="30">
        <v>7.75</v>
      </c>
      <c r="D36" s="30">
        <v>8.25</v>
      </c>
      <c r="E36" s="30">
        <v>8.25</v>
      </c>
      <c r="F36" s="30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18">
        <v>973.8</v>
      </c>
      <c r="D37" s="18">
        <v>681.3</v>
      </c>
      <c r="E37" s="18">
        <f>'[1]ост. ср-тв на кс'!M5</f>
        <v>967.8</v>
      </c>
      <c r="F37" s="18">
        <f>'[1]ост. ср-тв на кс'!M4</f>
        <v>932.1</v>
      </c>
      <c r="G37" s="19">
        <f t="shared" si="12"/>
        <v>-0.03688778673279591</v>
      </c>
      <c r="H37" s="19">
        <f aca="true" t="shared" si="13" ref="H37:H42">IF(ISERROR(F37/D37-1),"н/д",F37/D37-1)</f>
        <v>0.3681197710259798</v>
      </c>
      <c r="I37" s="19">
        <f aca="true" t="shared" si="14" ref="I37:I42">IF(ISERROR(F37/C37-1),"н/д",F37/C37-1)</f>
        <v>-0.04282193468884776</v>
      </c>
      <c r="J37" s="19">
        <f aca="true" t="shared" si="15" ref="J37:J42">IF(ISERROR(F37/B37-1),"н/д",F37/B37-1)</f>
        <v>0.035781753528169924</v>
      </c>
      <c r="K37" s="12"/>
    </row>
    <row r="38" spans="1:11" ht="37.5">
      <c r="A38" s="17" t="s">
        <v>46</v>
      </c>
      <c r="B38" s="18">
        <v>665.4</v>
      </c>
      <c r="C38" s="18">
        <v>638.7</v>
      </c>
      <c r="D38" s="18">
        <v>478.1</v>
      </c>
      <c r="E38" s="18">
        <f>'[1]ост. ср-тв на кс'!N5</f>
        <v>791.7</v>
      </c>
      <c r="F38" s="18">
        <f>'[1]ост. ср-тв на кс'!N4</f>
        <v>751.6</v>
      </c>
      <c r="G38" s="19">
        <f t="shared" si="12"/>
        <v>-0.050650498926360976</v>
      </c>
      <c r="H38" s="19">
        <f t="shared" si="13"/>
        <v>0.5720560552185734</v>
      </c>
      <c r="I38" s="19">
        <f t="shared" si="14"/>
        <v>0.1767653045248161</v>
      </c>
      <c r="J38" s="19">
        <f t="shared" si="15"/>
        <v>0.12954613766155698</v>
      </c>
      <c r="K38" s="12"/>
    </row>
    <row r="39" spans="1:11" ht="18.75">
      <c r="A39" s="17" t="s">
        <v>47</v>
      </c>
      <c r="B39" s="18">
        <v>8.12</v>
      </c>
      <c r="C39" s="18">
        <v>7</v>
      </c>
      <c r="D39" s="30">
        <v>5.95</v>
      </c>
      <c r="E39" s="30">
        <f>'[1]mibid-mibor'!C8</f>
        <v>6.09</v>
      </c>
      <c r="F39" s="30">
        <f>'[1]mibid-mibor'!D8</f>
        <v>6.09</v>
      </c>
      <c r="G39" s="19">
        <f t="shared" si="12"/>
        <v>0</v>
      </c>
      <c r="H39" s="19">
        <f t="shared" si="13"/>
        <v>0.0235294117647058</v>
      </c>
      <c r="I39" s="19">
        <f t="shared" si="14"/>
        <v>-0.13</v>
      </c>
      <c r="J39" s="19">
        <f t="shared" si="15"/>
        <v>-0.25</v>
      </c>
      <c r="K39" s="12"/>
    </row>
    <row r="40" spans="1:11" ht="18.75">
      <c r="A40" s="17" t="s">
        <v>48</v>
      </c>
      <c r="B40" s="18">
        <v>11.04</v>
      </c>
      <c r="C40" s="18">
        <v>4.63</v>
      </c>
      <c r="D40" s="30">
        <v>6.87</v>
      </c>
      <c r="E40" s="30">
        <f>'[1]mibid-mibor'!E8</f>
        <v>7.06</v>
      </c>
      <c r="F40" s="30">
        <f>'[1]mibid-mibor'!F8</f>
        <v>7.06</v>
      </c>
      <c r="G40" s="19">
        <f t="shared" si="12"/>
        <v>0</v>
      </c>
      <c r="H40" s="19">
        <f t="shared" si="13"/>
        <v>0.027656477438136706</v>
      </c>
      <c r="I40" s="19">
        <f t="shared" si="14"/>
        <v>0.5248380129589632</v>
      </c>
      <c r="J40" s="19">
        <f t="shared" si="15"/>
        <v>-0.36050724637681153</v>
      </c>
      <c r="K40" s="12"/>
    </row>
    <row r="41" spans="1:11" ht="18.75">
      <c r="A41" s="17" t="s">
        <v>49</v>
      </c>
      <c r="B41" s="30">
        <v>30.2</v>
      </c>
      <c r="C41" s="30">
        <v>30.72</v>
      </c>
      <c r="D41" s="30">
        <v>30.124549038111812</v>
      </c>
      <c r="E41" s="30">
        <f>'[1]МакроDelay'!M36</f>
        <v>30.659886870855825</v>
      </c>
      <c r="F41" s="30">
        <f>'[1]МакроDelay'!J36</f>
        <v>30.8417</v>
      </c>
      <c r="G41" s="19">
        <f t="shared" si="12"/>
        <v>0.005929999999999991</v>
      </c>
      <c r="H41" s="19">
        <f>IF(ISERROR(F41/D41-1),"н/д",F41/D41-1)</f>
        <v>0.023806197429906417</v>
      </c>
      <c r="I41" s="19">
        <f t="shared" si="14"/>
        <v>0.003961588541666616</v>
      </c>
      <c r="J41" s="19">
        <f t="shared" si="15"/>
        <v>0.021248344370860872</v>
      </c>
      <c r="K41" s="12"/>
    </row>
    <row r="42" spans="1:11" ht="18.75">
      <c r="A42" s="17" t="s">
        <v>50</v>
      </c>
      <c r="B42" s="30">
        <v>43.5</v>
      </c>
      <c r="C42" s="30">
        <v>39.79</v>
      </c>
      <c r="D42" s="30">
        <v>42.18320336292199</v>
      </c>
      <c r="E42" s="30">
        <f>'[1]МакроDelay'!M39</f>
        <v>41.68853629352559</v>
      </c>
      <c r="F42" s="30">
        <f>'[1]МакроDelay'!J39</f>
        <v>41.4605</v>
      </c>
      <c r="G42" s="19">
        <f t="shared" si="12"/>
        <v>-0.005469999999999975</v>
      </c>
      <c r="H42" s="19">
        <f t="shared" si="13"/>
        <v>-0.01713249125971361</v>
      </c>
      <c r="I42" s="19">
        <f t="shared" si="14"/>
        <v>0.041982910278964614</v>
      </c>
      <c r="J42" s="19">
        <f t="shared" si="15"/>
        <v>-0.04688505747126426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40844</v>
      </c>
      <c r="E43" s="39">
        <f>'[1]ЗВР-cbr'!D4</f>
        <v>40851</v>
      </c>
      <c r="F43" s="39">
        <f>'[1]ЗВР-cbr'!D3</f>
        <v>40858</v>
      </c>
      <c r="G43" s="41"/>
      <c r="H43" s="41"/>
      <c r="I43" s="41"/>
      <c r="J43" s="41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'[1]ЗВР-cbr'!L5</f>
        <v>522</v>
      </c>
      <c r="E44" s="18" t="str">
        <f>'[1]ЗВР-cbr'!L4</f>
        <v>517,8</v>
      </c>
      <c r="F44" s="18" t="str">
        <f>'[1]ЗВР-cbr'!L3</f>
        <v>516</v>
      </c>
      <c r="G44" s="19">
        <f>IF(ISERROR(F44/E44-1),"н/д",F44/E44-1)</f>
        <v>-0.0034762456546928444</v>
      </c>
      <c r="H44" s="19">
        <f>IF(ISERROR(F44/D44-1),"н/д",F44/D44-1)</f>
        <v>-0.011494252873563204</v>
      </c>
      <c r="I44" s="19">
        <f>IF(ISERROR(F44/C44-1),"н/д",F44/C44-1)</f>
        <v>0.17888965044551064</v>
      </c>
      <c r="J44" s="19">
        <f>IF(ISERROR(F44/B44-1),"н/д",F44/B44-1)</f>
        <v>0.21126760563380276</v>
      </c>
      <c r="K44" s="12"/>
    </row>
    <row r="45" spans="1:11" ht="18.75">
      <c r="A45" s="42"/>
      <c r="B45" s="39">
        <v>39814</v>
      </c>
      <c r="C45" s="39">
        <v>40179</v>
      </c>
      <c r="D45" s="39">
        <v>40840</v>
      </c>
      <c r="E45" s="39">
        <v>40847</v>
      </c>
      <c r="F45" s="39">
        <v>40854</v>
      </c>
      <c r="G45" s="41"/>
      <c r="H45" s="41"/>
      <c r="I45" s="41"/>
      <c r="J45" s="41"/>
      <c r="K45" s="12"/>
    </row>
    <row r="46" spans="1:11" ht="56.25">
      <c r="A46" s="17" t="s">
        <v>53</v>
      </c>
      <c r="B46" s="18">
        <v>13.3</v>
      </c>
      <c r="C46" s="18">
        <v>8.8</v>
      </c>
      <c r="D46" s="43">
        <v>4.9</v>
      </c>
      <c r="E46" s="43">
        <v>5.2</v>
      </c>
      <c r="F46" s="43">
        <v>5.4</v>
      </c>
      <c r="G46" s="19">
        <f>IF(ISERROR(F46-E46),"н/д",F46-E46)/100</f>
        <v>0.0020000000000000018</v>
      </c>
      <c r="H46" s="19">
        <f>IF(ISERROR(F46-E46),"н/д",F46-E46)/100</f>
        <v>0.0020000000000000018</v>
      </c>
      <c r="I46" s="19"/>
      <c r="J46" s="19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18">
        <v>13493.2</v>
      </c>
      <c r="C48" s="18">
        <v>15697.7</v>
      </c>
      <c r="D48" s="18">
        <f>'[1]M2'!T14</f>
        <v>20850.4</v>
      </c>
      <c r="E48" s="18">
        <f>'[1]M2'!T15</f>
        <v>21083.8</v>
      </c>
      <c r="F48" s="18">
        <f>'[1]M2'!T16</f>
        <v>21497.4</v>
      </c>
      <c r="G48" s="19">
        <f>IF(ISERROR(F48/E48-1),"н/д",F48/E48-1)</f>
        <v>0.01961695709502087</v>
      </c>
      <c r="H48" s="19">
        <f>IF(ISERROR(F48/D48-1),"н/д",F48/D48-1)</f>
        <v>0.03103057974906953</v>
      </c>
      <c r="I48" s="19">
        <f>IF(ISERROR(F48/C48-1),"н/д",F48/C48-1)</f>
        <v>0.3694617682845258</v>
      </c>
      <c r="J48" s="19">
        <f>IF(ISERROR(F48/B48-1),"н/д",F48/B48-1)</f>
        <v>0.5932025020010079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'[1]ПромПр-во'!I402</f>
        <v>105.2</v>
      </c>
      <c r="E49" s="18">
        <f>'[1]ПромПр-во'!I403</f>
        <v>106.2</v>
      </c>
      <c r="F49" s="18">
        <f>'[1]ПромПр-во'!I404</f>
        <v>103.9</v>
      </c>
      <c r="G49" s="19">
        <f>IF(ISERROR(F49/E49-1),"н/д",F49/E49-1)</f>
        <v>-0.021657250470809797</v>
      </c>
      <c r="H49" s="19">
        <f>IF(ISERROR(F49/D49-1),"н/д",F49/D49-1)</f>
        <v>-0.012357414448669224</v>
      </c>
      <c r="I49" s="19">
        <f>IF(ISERROR(F49/C49-1),"н/д",F49/C49-1)</f>
        <v>0.14553472987872107</v>
      </c>
      <c r="J49" s="19">
        <f>IF(ISERROR(F49/B49-1),"н/д",F49/B49-1)</f>
        <v>0.01762977473065641</v>
      </c>
      <c r="K49" s="8"/>
    </row>
    <row r="50" spans="1:11" ht="18.75">
      <c r="A50" s="38" t="s">
        <v>57</v>
      </c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58</v>
      </c>
      <c r="B51" s="18">
        <v>40.6</v>
      </c>
      <c r="C51" s="18">
        <v>37.641</v>
      </c>
      <c r="D51" s="18">
        <v>36.8452</v>
      </c>
      <c r="E51" s="18">
        <v>36.7778</v>
      </c>
      <c r="F51" s="18">
        <v>36.002</v>
      </c>
      <c r="G51" s="19">
        <f>IF(ISERROR(F51/E51-1),"н/д",F51/E51-1)</f>
        <v>-0.02109424707296237</v>
      </c>
      <c r="H51" s="19">
        <f>IF(ISERROR(F51/D51-1),"н/д",F51/D51-1)</f>
        <v>-0.02288493480833309</v>
      </c>
      <c r="I51" s="19">
        <f>IF(ISERROR(F51/C51-1),"н/д",F51/C51-1)</f>
        <v>-0.04354294519274182</v>
      </c>
      <c r="J51" s="19">
        <f>IF(ISERROR(F51/B51-1),"н/д",F51/B51-1)</f>
        <v>-0.1132512315270936</v>
      </c>
      <c r="K51" s="12"/>
    </row>
    <row r="52" spans="1:11" ht="37.5">
      <c r="A52" s="17" t="s">
        <v>59</v>
      </c>
      <c r="B52" s="18">
        <v>1421.439</v>
      </c>
      <c r="C52" s="18">
        <v>2094.731</v>
      </c>
      <c r="D52" s="18">
        <v>3689.183</v>
      </c>
      <c r="E52" s="18">
        <v>3697.162</v>
      </c>
      <c r="F52" s="18">
        <v>3995.038</v>
      </c>
      <c r="G52" s="19">
        <f>IF(ISERROR(F52/E52-1),"н/д",F52/E52-1)</f>
        <v>0.08056882549371669</v>
      </c>
      <c r="H52" s="19">
        <f>IF(ISERROR(F52/D52-1),"н/д",F52/D52-1)</f>
        <v>0.08290589000328796</v>
      </c>
      <c r="I52" s="19">
        <f>IF(ISERROR(F52/C52-1),"н/д",F52/C52-1)</f>
        <v>0.9071842637551073</v>
      </c>
      <c r="J52" s="19">
        <f>IF(ISERROR(F52/B52-1),"н/д",F52/B52-1)</f>
        <v>1.8105588773067294</v>
      </c>
      <c r="K52" s="8"/>
    </row>
    <row r="53" spans="1:14" ht="36" customHeight="1">
      <c r="A53" s="28" t="s">
        <v>60</v>
      </c>
      <c r="B53" s="28"/>
      <c r="C53" s="28"/>
      <c r="D53" s="28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56.25">
      <c r="A54" s="6" t="s">
        <v>2</v>
      </c>
      <c r="B54" s="44" t="s">
        <v>61</v>
      </c>
      <c r="C54" s="44" t="s">
        <v>62</v>
      </c>
      <c r="D54" s="44">
        <v>40756</v>
      </c>
      <c r="E54" s="44">
        <v>40787</v>
      </c>
      <c r="F54" s="44">
        <v>40817</v>
      </c>
      <c r="G54" s="47" t="s">
        <v>63</v>
      </c>
      <c r="H54" s="6" t="s">
        <v>64</v>
      </c>
      <c r="I54" s="8"/>
      <c r="J54" s="12"/>
    </row>
    <row r="55" spans="1:10" ht="37.5">
      <c r="A55" s="17" t="s">
        <v>65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66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67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56.25">
      <c r="A58" s="6" t="s">
        <v>2</v>
      </c>
      <c r="B58" s="44" t="s">
        <v>61</v>
      </c>
      <c r="C58" s="44" t="s">
        <v>62</v>
      </c>
      <c r="D58" s="44">
        <v>40695</v>
      </c>
      <c r="E58" s="44">
        <v>40725</v>
      </c>
      <c r="F58" s="44">
        <v>40756</v>
      </c>
      <c r="G58" s="47" t="s">
        <v>63</v>
      </c>
      <c r="H58" s="6" t="s">
        <v>64</v>
      </c>
      <c r="I58" s="12"/>
      <c r="J58" s="5"/>
    </row>
    <row r="59" spans="1:10" ht="18.75">
      <c r="A59" s="17" t="s">
        <v>68</v>
      </c>
      <c r="B59" s="48">
        <v>303.4</v>
      </c>
      <c r="C59" s="48">
        <v>400.4</v>
      </c>
      <c r="D59" s="48">
        <v>44.862</v>
      </c>
      <c r="E59" s="48">
        <v>42.636</v>
      </c>
      <c r="F59" s="48">
        <v>44.6</v>
      </c>
      <c r="G59" s="19">
        <f>IF(ISERROR(F59/E59-1),"н/д",F59/E59-1)</f>
        <v>0.04606435875785708</v>
      </c>
      <c r="H59" s="19">
        <f>IF(ISERROR(C59/B59-1),"н/д",C59/B59-1)</f>
        <v>0.3197099538562953</v>
      </c>
      <c r="I59" s="12"/>
      <c r="J59" s="5"/>
    </row>
    <row r="60" spans="1:10" ht="18.75">
      <c r="A60" s="17" t="s">
        <v>69</v>
      </c>
      <c r="B60" s="48">
        <v>191.8</v>
      </c>
      <c r="C60" s="48">
        <v>248.7</v>
      </c>
      <c r="D60" s="48">
        <v>27.482</v>
      </c>
      <c r="E60" s="48">
        <v>27.473</v>
      </c>
      <c r="F60" s="48">
        <v>29.9</v>
      </c>
      <c r="G60" s="19">
        <f>IF(ISERROR(F60/E60-1),"н/д",F60/E60-1)</f>
        <v>0.08834128052997481</v>
      </c>
      <c r="H60" s="19">
        <f>IF(ISERROR(C60/B60-1),"н/д",C60/B60-1)</f>
        <v>0.2966631908237747</v>
      </c>
      <c r="I60" s="12"/>
      <c r="J60" s="5"/>
    </row>
    <row r="61" spans="1:10" ht="37.5">
      <c r="A61" s="17" t="s">
        <v>70</v>
      </c>
      <c r="B61" s="48">
        <f>B59-B60</f>
        <v>111.59999999999997</v>
      </c>
      <c r="C61" s="48">
        <f>C59-C60</f>
        <v>151.7</v>
      </c>
      <c r="D61" s="48">
        <f>D59-D60</f>
        <v>17.380000000000003</v>
      </c>
      <c r="E61" s="48">
        <f>E59-E60</f>
        <v>15.163000000000004</v>
      </c>
      <c r="F61" s="48">
        <f>F59-F60</f>
        <v>14.700000000000003</v>
      </c>
      <c r="G61" s="19">
        <f>IF(ISERROR(F61/E61-1),"н/д",F61/E61-1)</f>
        <v>-0.0305348545802282</v>
      </c>
      <c r="H61" s="19">
        <f>IF(ISERROR(C61/B61-1),"н/д",C61/B61-1)</f>
        <v>0.35931899641577103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2011-11-17T10:22:33Z</cp:lastPrinted>
  <dcterms:created xsi:type="dcterms:W3CDTF">2011-11-17T10:20:59Z</dcterms:created>
  <dcterms:modified xsi:type="dcterms:W3CDTF">2011-11-17T10:22:37Z</dcterms:modified>
  <cp:category/>
  <cp:version/>
  <cp:contentType/>
  <cp:contentStatus/>
</cp:coreProperties>
</file>