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79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<sst xmlns="http://schemas.openxmlformats.org/spreadsheetml/2006/main" count="77" uniqueCount="70">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</sst>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21">
          <cell r="K221" t="str">
            <v>1031,50</v>
          </cell>
          <cell r="S221">
            <v>1031.54</v>
          </cell>
        </row>
        <row r="230">
          <cell r="K230" t="str">
            <v>7042,64</v>
          </cell>
          <cell r="S230">
            <v>7233.780000000001</v>
          </cell>
        </row>
        <row r="267">
          <cell r="K267" t="str">
            <v>3679,83</v>
          </cell>
          <cell r="S267">
            <v>3754.5</v>
          </cell>
        </row>
        <row r="289">
          <cell r="K289" t="str">
            <v>379,14</v>
          </cell>
          <cell r="S289">
            <v>379.62</v>
          </cell>
        </row>
      </sheetData>
      <sheetData sheetId="2">
        <row r="14">
          <cell r="I14" t="str">
            <v>5654,93</v>
          </cell>
          <cell r="L14">
            <v>5800.240000000001</v>
          </cell>
        </row>
        <row r="209">
          <cell r="I209" t="str">
            <v>5256,96</v>
          </cell>
          <cell r="L209">
            <v>5362.94</v>
          </cell>
        </row>
        <row r="229">
          <cell r="I229" t="str">
            <v>2924,15</v>
          </cell>
          <cell r="L229">
            <v>2997.01</v>
          </cell>
        </row>
      </sheetData>
      <sheetData sheetId="3">
        <row r="121">
          <cell r="G121" t="str">
            <v>11796,16</v>
          </cell>
          <cell r="H121">
            <v>11770.735211942205</v>
          </cell>
        </row>
        <row r="122">
          <cell r="G122" t="str">
            <v>1215,65</v>
          </cell>
          <cell r="H122">
            <v>1216.1242884725043</v>
          </cell>
        </row>
        <row r="124">
          <cell r="G124" t="str">
            <v>2572,5</v>
          </cell>
          <cell r="H124">
            <v>2588.0021327753243</v>
          </cell>
        </row>
        <row r="125">
          <cell r="G125" t="str">
            <v>8348,27</v>
          </cell>
          <cell r="H125">
            <v>8374.902188960896</v>
          </cell>
        </row>
        <row r="126">
          <cell r="G126" t="str">
            <v>1410,08</v>
          </cell>
          <cell r="H126">
            <v>1460.5568445475637</v>
          </cell>
        </row>
        <row r="128">
          <cell r="G128" t="str">
            <v>1441,49</v>
          </cell>
          <cell r="H128">
            <v>1495.942299709423</v>
          </cell>
        </row>
        <row r="134">
          <cell r="G134" t="str">
            <v>2097,8</v>
          </cell>
          <cell r="H134">
            <v>2109.995775582869</v>
          </cell>
        </row>
        <row r="135">
          <cell r="G135" t="str">
            <v>1706,35</v>
          </cell>
          <cell r="H135">
            <v>1725.1018571876295</v>
          </cell>
        </row>
        <row r="136">
          <cell r="G136" t="str">
            <v>17691</v>
          </cell>
          <cell r="H136">
            <v>17654.983832980717</v>
          </cell>
        </row>
      </sheetData>
      <sheetData sheetId="4">
        <row r="3">
          <cell r="D3">
            <v>40858</v>
          </cell>
          <cell r="L3" t="str">
            <v>516</v>
          </cell>
        </row>
        <row r="4">
          <cell r="D4">
            <v>40851</v>
          </cell>
          <cell r="L4" t="str">
            <v>517,8</v>
          </cell>
        </row>
        <row r="5">
          <cell r="D5">
            <v>40844</v>
          </cell>
          <cell r="L5" t="str">
            <v>522</v>
          </cell>
        </row>
      </sheetData>
      <sheetData sheetId="5">
        <row r="8">
          <cell r="C8">
            <v>6.04</v>
          </cell>
          <cell r="D8">
            <v>6.04</v>
          </cell>
          <cell r="E8">
            <v>6.99</v>
          </cell>
          <cell r="F8">
            <v>6.99</v>
          </cell>
        </row>
      </sheetData>
      <sheetData sheetId="6">
        <row r="36">
          <cell r="J36">
            <v>30.919</v>
          </cell>
          <cell r="M36">
            <v>30.733675934117272</v>
          </cell>
        </row>
        <row r="39">
          <cell r="J39">
            <v>41.7035</v>
          </cell>
          <cell r="M39">
            <v>41.49973629479257</v>
          </cell>
        </row>
      </sheetData>
      <sheetData sheetId="7">
        <row r="200">
          <cell r="I200" t="str">
            <v>106,670</v>
          </cell>
          <cell r="L200">
            <v>107.56</v>
          </cell>
        </row>
        <row r="205">
          <cell r="I205" t="str">
            <v>95,720</v>
          </cell>
          <cell r="L205">
            <v>97.67</v>
          </cell>
        </row>
        <row r="212">
          <cell r="I212" t="str">
            <v>609,750</v>
          </cell>
          <cell r="L212">
            <v>618</v>
          </cell>
        </row>
        <row r="213">
          <cell r="I213" t="str">
            <v>92,750</v>
          </cell>
          <cell r="L213">
            <v>93.27</v>
          </cell>
        </row>
        <row r="215">
          <cell r="N215">
            <v>6194.03125</v>
          </cell>
          <cell r="P215">
            <v>6255.08125</v>
          </cell>
        </row>
        <row r="217">
          <cell r="I217" t="str">
            <v>24,170</v>
          </cell>
          <cell r="L217">
            <v>23.970000000000002</v>
          </cell>
        </row>
        <row r="227">
          <cell r="N227">
            <v>7331.472528958104</v>
          </cell>
          <cell r="P227">
            <v>7540.911678033737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2">
          <cell r="I402">
            <v>105.3</v>
          </cell>
        </row>
        <row r="403">
          <cell r="I403">
            <v>105.2</v>
          </cell>
        </row>
        <row r="404">
          <cell r="I404">
            <v>106.2</v>
          </cell>
        </row>
      </sheetData>
      <sheetData sheetId="11">
        <row r="4">
          <cell r="M4">
            <v>717.6</v>
          </cell>
          <cell r="N4">
            <v>555.1</v>
          </cell>
        </row>
        <row r="5">
          <cell r="M5">
            <v>707.5</v>
          </cell>
          <cell r="N5">
            <v>524.9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4" sqref="F24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40868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40848</v>
      </c>
      <c r="E4" s="13">
        <f>IF(J4=2,F4-3,F4-1)</f>
        <v>40865</v>
      </c>
      <c r="F4" s="13">
        <f ca="1">TODAY()</f>
        <v>40868</v>
      </c>
      <c r="G4" s="14"/>
      <c r="H4" s="14"/>
      <c r="I4" s="14"/>
      <c r="J4" s="11">
        <f>WEEKDAY(F4)</f>
        <v>2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>
        <v>1484.99852347672</v>
      </c>
      <c r="E6" s="18">
        <f>'[1]инд-обновл'!H128</f>
        <v>1495.942299709423</v>
      </c>
      <c r="F6" s="18" t="str">
        <f>'[1]инд-обновл'!G128</f>
        <v>1441,49</v>
      </c>
      <c r="G6" s="19">
        <f>IF(ISERROR(F6/E6-1),"н/д",F6/E6-1)</f>
        <v>-0.03639999999999999</v>
      </c>
      <c r="H6" s="19">
        <f>IF(ISERROR(F6/D6-1),"н/д",F6/D6-1)</f>
        <v>-0.029298698139346713</v>
      </c>
      <c r="I6" s="19">
        <f>IF(ISERROR(F6/C6-1),"н/д",F6/C6-1)</f>
        <v>-0.18559887005649722</v>
      </c>
      <c r="J6" s="19">
        <f>IF(ISERROR(F6/B6-1),"н/д",F6/B6-1)</f>
        <v>-0.0022219145843428434</v>
      </c>
      <c r="K6" s="20"/>
    </row>
    <row r="7" spans="1:11" ht="18.75">
      <c r="A7" s="17" t="s">
        <v>16</v>
      </c>
      <c r="B7" s="18">
        <v>1370</v>
      </c>
      <c r="C7" s="18">
        <v>1668</v>
      </c>
      <c r="D7" s="18">
        <v>1456.2885028033502</v>
      </c>
      <c r="E7" s="18">
        <f>'[1]инд-обновл'!H126</f>
        <v>1460.5568445475637</v>
      </c>
      <c r="F7" s="18" t="str">
        <f>'[1]инд-обновл'!G126</f>
        <v>1410,08</v>
      </c>
      <c r="G7" s="19">
        <f>IF(ISERROR(F7/E7-1),"н/д",F7/E7-1)</f>
        <v>-0.034560000000000035</v>
      </c>
      <c r="H7" s="19">
        <f>IF(ISERROR(F7/D7-1),"н/д",F7/D7-1)</f>
        <v>-0.031730321783354776</v>
      </c>
      <c r="I7" s="19">
        <f>IF(ISERROR(F7/C7-1),"н/д",F7/C7-1)</f>
        <v>-0.15462829736211037</v>
      </c>
      <c r="J7" s="19">
        <f>IF(ISERROR(F7/B7-1),"н/д",F7/B7-1)</f>
        <v>0.02925547445255461</v>
      </c>
      <c r="K7" s="12"/>
    </row>
    <row r="8" spans="1:11" ht="18.75">
      <c r="A8" s="21" t="s">
        <v>17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18</v>
      </c>
      <c r="B9" s="23">
        <v>10618</v>
      </c>
      <c r="C9" s="24">
        <v>11675</v>
      </c>
      <c r="D9" s="24">
        <v>11955.042813926062</v>
      </c>
      <c r="E9" s="25">
        <f>'[1]инд-обновл'!H121</f>
        <v>11770.735211942205</v>
      </c>
      <c r="F9" s="25" t="str">
        <f>'[1]инд-обновл'!G121</f>
        <v>11796,16</v>
      </c>
      <c r="G9" s="19">
        <f aca="true" t="shared" si="0" ref="G9:G15">IF(ISERROR(F9/E9-1),"н/д",F9/E9-1)</f>
        <v>0.0021599999999999397</v>
      </c>
      <c r="H9" s="19">
        <f aca="true" t="shared" si="1" ref="H9:H15">IF(ISERROR(F9/D9-1),"н/д",F9/D9-1)</f>
        <v>-0.013290024669839307</v>
      </c>
      <c r="I9" s="19">
        <f aca="true" t="shared" si="2" ref="I9:I15">IF(ISERROR(F9/C9-1),"н/д",F9/C9-1)</f>
        <v>0.010377730192719481</v>
      </c>
      <c r="J9" s="19">
        <f aca="true" t="shared" si="3" ref="J9:J15">IF(ISERROR(F9/B9-1),"н/д",F9/B9-1)</f>
        <v>0.11095874929365235</v>
      </c>
      <c r="K9" s="12"/>
    </row>
    <row r="10" spans="1:11" ht="18.75">
      <c r="A10" s="17" t="s">
        <v>19</v>
      </c>
      <c r="B10" s="23">
        <v>2317</v>
      </c>
      <c r="C10" s="24">
        <v>2703</v>
      </c>
      <c r="D10" s="24">
        <v>2684.405086752819</v>
      </c>
      <c r="E10" s="25">
        <f>'[1]инд-обновл'!H124</f>
        <v>2588.0021327753243</v>
      </c>
      <c r="F10" s="25" t="str">
        <f>'[1]инд-обновл'!G124</f>
        <v>2572,5</v>
      </c>
      <c r="G10" s="19">
        <f t="shared" si="0"/>
        <v>-0.005990000000000051</v>
      </c>
      <c r="H10" s="19">
        <f t="shared" si="1"/>
        <v>-0.04168710873968151</v>
      </c>
      <c r="I10" s="19">
        <f t="shared" si="2"/>
        <v>-0.04827968923418424</v>
      </c>
      <c r="J10" s="19">
        <f t="shared" si="3"/>
        <v>0.11027190332326287</v>
      </c>
      <c r="K10" s="12"/>
    </row>
    <row r="11" spans="1:11" ht="18.75">
      <c r="A11" s="17" t="s">
        <v>20</v>
      </c>
      <c r="B11" s="23">
        <v>1145</v>
      </c>
      <c r="C11" s="24">
        <v>1272</v>
      </c>
      <c r="D11" s="24">
        <v>1253.2971215768573</v>
      </c>
      <c r="E11" s="24">
        <f>'[1]инд-обновл'!H122</f>
        <v>1216.1242884725043</v>
      </c>
      <c r="F11" s="24" t="str">
        <f>'[1]инд-обновл'!G122</f>
        <v>1215,65</v>
      </c>
      <c r="G11" s="19">
        <f t="shared" si="0"/>
        <v>-0.00039000000000000146</v>
      </c>
      <c r="H11" s="19">
        <f t="shared" si="1"/>
        <v>-0.03003846488491957</v>
      </c>
      <c r="I11" s="19">
        <f t="shared" si="2"/>
        <v>-0.04430031446540872</v>
      </c>
      <c r="J11" s="19">
        <f t="shared" si="3"/>
        <v>0.06170305676855903</v>
      </c>
      <c r="K11" s="12"/>
    </row>
    <row r="12" spans="1:11" ht="18.75">
      <c r="A12" s="17" t="s">
        <v>21</v>
      </c>
      <c r="B12" s="24">
        <v>4083</v>
      </c>
      <c r="C12" s="24">
        <v>3802</v>
      </c>
      <c r="D12" s="24">
        <v>3068.33</v>
      </c>
      <c r="E12" s="24">
        <f>'[1]евр-индексы'!L229</f>
        <v>2997.01</v>
      </c>
      <c r="F12" s="24" t="str">
        <f>'[1]евр-индексы'!I229</f>
        <v>2924,15</v>
      </c>
      <c r="G12" s="19">
        <f t="shared" si="0"/>
        <v>-0.024310896526871795</v>
      </c>
      <c r="H12" s="19">
        <f t="shared" si="1"/>
        <v>-0.046989730570049404</v>
      </c>
      <c r="I12" s="19">
        <f t="shared" si="2"/>
        <v>-0.23089163598106255</v>
      </c>
      <c r="J12" s="19">
        <f t="shared" si="3"/>
        <v>-0.2838231692383052</v>
      </c>
      <c r="K12" s="12"/>
    </row>
    <row r="13" spans="1:11" ht="18.75">
      <c r="A13" s="17" t="s">
        <v>22</v>
      </c>
      <c r="B13" s="23">
        <v>6087</v>
      </c>
      <c r="C13" s="24">
        <v>7070</v>
      </c>
      <c r="D13" s="24">
        <v>5834.51</v>
      </c>
      <c r="E13" s="26">
        <f>'[1]евр-индексы'!L14</f>
        <v>5800.240000000001</v>
      </c>
      <c r="F13" s="25" t="str">
        <f>'[1]евр-индексы'!I14</f>
        <v>5654,93</v>
      </c>
      <c r="G13" s="19">
        <f t="shared" si="0"/>
        <v>-0.025052411624346682</v>
      </c>
      <c r="H13" s="19">
        <f t="shared" si="1"/>
        <v>-0.030778934306394223</v>
      </c>
      <c r="I13" s="19">
        <f t="shared" si="2"/>
        <v>-0.20015134370579912</v>
      </c>
      <c r="J13" s="19">
        <f t="shared" si="3"/>
        <v>-0.0709824215541317</v>
      </c>
      <c r="K13" s="12"/>
    </row>
    <row r="14" spans="1:11" ht="18.75">
      <c r="A14" s="17" t="s">
        <v>23</v>
      </c>
      <c r="B14" s="23">
        <v>5585</v>
      </c>
      <c r="C14" s="24">
        <v>5956</v>
      </c>
      <c r="D14" s="24">
        <v>5421.570000000001</v>
      </c>
      <c r="E14" s="24">
        <f>'[1]евр-индексы'!L209</f>
        <v>5362.94</v>
      </c>
      <c r="F14" s="24" t="str">
        <f>'[1]евр-индексы'!I209</f>
        <v>5256,96</v>
      </c>
      <c r="G14" s="19">
        <f t="shared" si="0"/>
        <v>-0.019761548702763698</v>
      </c>
      <c r="H14" s="19">
        <f t="shared" si="1"/>
        <v>-0.03036205379622514</v>
      </c>
      <c r="I14" s="19">
        <f t="shared" si="2"/>
        <v>-0.11736736064472797</v>
      </c>
      <c r="J14" s="19">
        <f t="shared" si="3"/>
        <v>-0.05873589973142346</v>
      </c>
      <c r="K14" s="12"/>
    </row>
    <row r="15" spans="1:11" ht="18.75">
      <c r="A15" s="17" t="s">
        <v>24</v>
      </c>
      <c r="B15" s="23">
        <v>10798</v>
      </c>
      <c r="C15" s="24">
        <v>10541</v>
      </c>
      <c r="D15" s="24">
        <v>8835.508017015707</v>
      </c>
      <c r="E15" s="24">
        <f>'[1]инд-обновл'!H125</f>
        <v>8374.902188960896</v>
      </c>
      <c r="F15" s="24" t="str">
        <f>'[1]инд-обновл'!G125</f>
        <v>8348,27</v>
      </c>
      <c r="G15" s="19">
        <f t="shared" si="0"/>
        <v>-0.0031799999999999606</v>
      </c>
      <c r="H15" s="19">
        <f t="shared" si="1"/>
        <v>-0.05514544450385517</v>
      </c>
      <c r="I15" s="19">
        <f t="shared" si="2"/>
        <v>-0.20801916326724212</v>
      </c>
      <c r="J15" s="19">
        <f t="shared" si="3"/>
        <v>-0.22686886460455635</v>
      </c>
      <c r="K15" s="12"/>
    </row>
    <row r="16" spans="1:11" ht="18.75">
      <c r="A16" s="21" t="s">
        <v>25</v>
      </c>
      <c r="B16" s="21"/>
      <c r="C16" s="21"/>
      <c r="D16" s="21"/>
      <c r="E16" s="21"/>
      <c r="F16" s="21"/>
      <c r="G16" s="27"/>
      <c r="H16" s="27"/>
      <c r="I16" s="27"/>
      <c r="J16" s="27"/>
      <c r="K16" s="12"/>
    </row>
    <row r="17" spans="1:11" ht="18.75">
      <c r="A17" s="17" t="s">
        <v>26</v>
      </c>
      <c r="B17" s="23">
        <v>8324</v>
      </c>
      <c r="C17" s="24">
        <v>8818</v>
      </c>
      <c r="D17" s="24">
        <v>7622.01</v>
      </c>
      <c r="E17" s="24">
        <f>'[1]азия-индексы'!S230</f>
        <v>7233.780000000001</v>
      </c>
      <c r="F17" s="24" t="str">
        <f>'[1]азия-индексы'!K230</f>
        <v>7042,64</v>
      </c>
      <c r="G17" s="19">
        <f aca="true" t="shared" si="4" ref="G17:G22">IF(ISERROR(F17/E17-1),"н/д",F17/E17-1)</f>
        <v>-0.02642325312630467</v>
      </c>
      <c r="H17" s="19">
        <f aca="true" t="shared" si="5" ref="H17:H22">IF(ISERROR(F17/D17-1),"н/д",F17/D17-1)</f>
        <v>-0.07601275778961192</v>
      </c>
      <c r="I17" s="19">
        <f aca="true" t="shared" si="6" ref="I17:I22">IF(ISERROR(F17/C17-1),"н/д",F17/C17-1)</f>
        <v>-0.2013336357450669</v>
      </c>
      <c r="J17" s="19">
        <f aca="true" t="shared" si="7" ref="J17:J22">IF(ISERROR(F17/B17-1),"н/д",F17/B17-1)</f>
        <v>-0.1539356078808265</v>
      </c>
      <c r="K17" s="12"/>
    </row>
    <row r="18" spans="1:11" ht="18.75">
      <c r="A18" s="17" t="s">
        <v>27</v>
      </c>
      <c r="B18" s="23">
        <v>515</v>
      </c>
      <c r="C18" s="24">
        <v>481</v>
      </c>
      <c r="D18" s="24">
        <v>413.82</v>
      </c>
      <c r="E18" s="24">
        <f>'[1]азия-индексы'!S289</f>
        <v>379.62</v>
      </c>
      <c r="F18" s="24" t="str">
        <f>'[1]азия-индексы'!K289</f>
        <v>379,14</v>
      </c>
      <c r="G18" s="19">
        <f t="shared" si="4"/>
        <v>-0.001264422317053926</v>
      </c>
      <c r="H18" s="19">
        <f t="shared" si="5"/>
        <v>-0.08380455270407428</v>
      </c>
      <c r="I18" s="19">
        <f t="shared" si="6"/>
        <v>-0.21176715176715177</v>
      </c>
      <c r="J18" s="19">
        <f t="shared" si="7"/>
        <v>-0.26380582524271845</v>
      </c>
      <c r="K18" s="12"/>
    </row>
    <row r="19" spans="1:11" ht="18.75">
      <c r="A19" s="17" t="s">
        <v>28</v>
      </c>
      <c r="B19" s="23">
        <v>17563</v>
      </c>
      <c r="C19" s="24">
        <v>19156.34</v>
      </c>
      <c r="D19" s="24">
        <v>17480.83</v>
      </c>
      <c r="E19" s="24">
        <v>16371.51</v>
      </c>
      <c r="F19" s="24">
        <v>15946.1</v>
      </c>
      <c r="G19" s="19">
        <f t="shared" si="4"/>
        <v>-0.025984774770317465</v>
      </c>
      <c r="H19" s="19">
        <f t="shared" si="5"/>
        <v>-0.08779503032750735</v>
      </c>
      <c r="I19" s="19">
        <f t="shared" si="6"/>
        <v>-0.16758107237603836</v>
      </c>
      <c r="J19" s="19">
        <f t="shared" si="7"/>
        <v>-0.0920628594203724</v>
      </c>
      <c r="K19" s="12"/>
    </row>
    <row r="20" spans="1:11" ht="18.75">
      <c r="A20" s="17" t="s">
        <v>29</v>
      </c>
      <c r="B20" s="23">
        <v>2627</v>
      </c>
      <c r="C20" s="24">
        <v>3479</v>
      </c>
      <c r="D20" s="24">
        <v>3685.01</v>
      </c>
      <c r="E20" s="24">
        <f>'[1]азия-индексы'!S267</f>
        <v>3754.5</v>
      </c>
      <c r="F20" s="24" t="str">
        <f>'[1]азия-индексы'!K267</f>
        <v>3679,83</v>
      </c>
      <c r="G20" s="19">
        <f t="shared" si="4"/>
        <v>-0.019888134238913335</v>
      </c>
      <c r="H20" s="19">
        <f t="shared" si="5"/>
        <v>-0.0014056949641928496</v>
      </c>
      <c r="I20" s="19">
        <f t="shared" si="6"/>
        <v>0.057726358148893375</v>
      </c>
      <c r="J20" s="19">
        <f>IF(ISERROR(F20/B20-1),"н/д",F20/B20-1)</f>
        <v>0.40077274457556156</v>
      </c>
      <c r="K20" s="12"/>
    </row>
    <row r="21" spans="1:11" ht="18.75">
      <c r="A21" s="17" t="s">
        <v>30</v>
      </c>
      <c r="B21" s="23">
        <v>1190</v>
      </c>
      <c r="C21" s="24">
        <v>1259</v>
      </c>
      <c r="D21" s="24">
        <v>1041.51</v>
      </c>
      <c r="E21" s="24">
        <f>'[1]азия-индексы'!S221</f>
        <v>1031.54</v>
      </c>
      <c r="F21" s="24" t="str">
        <f>'[1]азия-индексы'!K221</f>
        <v>1031,50</v>
      </c>
      <c r="G21" s="19">
        <f t="shared" si="4"/>
        <v>-3.8776974232712647E-05</v>
      </c>
      <c r="H21" s="19">
        <f t="shared" si="5"/>
        <v>-0.009611045501243365</v>
      </c>
      <c r="I21" s="19">
        <f t="shared" si="6"/>
        <v>-0.18069896743447178</v>
      </c>
      <c r="J21" s="19">
        <f t="shared" si="7"/>
        <v>-0.13319327731092434</v>
      </c>
      <c r="K21" s="12"/>
    </row>
    <row r="22" spans="1:11" ht="18.75">
      <c r="A22" s="17" t="s">
        <v>31</v>
      </c>
      <c r="B22" s="23">
        <v>70263</v>
      </c>
      <c r="C22" s="24">
        <v>70127.04</v>
      </c>
      <c r="D22" s="24">
        <v>58338.39</v>
      </c>
      <c r="E22" s="24">
        <v>56988.9</v>
      </c>
      <c r="F22" s="24">
        <v>56731.34</v>
      </c>
      <c r="G22" s="19">
        <f t="shared" si="4"/>
        <v>-0.004519476599829209</v>
      </c>
      <c r="H22" s="19">
        <f t="shared" si="5"/>
        <v>-0.02754704063653457</v>
      </c>
      <c r="I22" s="19">
        <f t="shared" si="6"/>
        <v>-0.19102046799636774</v>
      </c>
      <c r="J22" s="19">
        <f t="shared" si="7"/>
        <v>-0.19258585599817835</v>
      </c>
      <c r="K22" s="12"/>
    </row>
    <row r="23" spans="1:14" ht="36.75" customHeight="1">
      <c r="A23" s="28" t="s">
        <v>32</v>
      </c>
      <c r="B23" s="28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33</v>
      </c>
      <c r="B24" s="29">
        <v>82.13</v>
      </c>
      <c r="C24" s="30">
        <v>95.7</v>
      </c>
      <c r="D24" s="30">
        <v>109.54</v>
      </c>
      <c r="E24" s="30">
        <f>'[1]сырье'!L200</f>
        <v>107.56</v>
      </c>
      <c r="F24" s="30" t="str">
        <f>'[1]сырье'!I200</f>
        <v>106,670</v>
      </c>
      <c r="G24" s="19">
        <f aca="true" t="shared" si="8" ref="G24:G33">IF(ISERROR(F24/E24-1),"н/д",F24/E24-1)</f>
        <v>-0.008274451468947563</v>
      </c>
      <c r="H24" s="19">
        <f aca="true" t="shared" si="9" ref="H24:H33">IF(ISERROR(F24/D24-1),"н/д",F24/D24-1)</f>
        <v>-0.026200474712433808</v>
      </c>
      <c r="I24" s="19">
        <f aca="true" t="shared" si="10" ref="I24:I33">IF(ISERROR(F24/C24-1),"н/д",F24/C24-1)</f>
        <v>0.11462904911180782</v>
      </c>
      <c r="J24" s="19">
        <f aca="true" t="shared" si="11" ref="J24:J33">IF(ISERROR(F24/B24-1),"н/д",F24/B24-1)</f>
        <v>0.29879459393644225</v>
      </c>
      <c r="K24" s="12"/>
    </row>
    <row r="25" spans="1:11" ht="18.75">
      <c r="A25" s="17" t="s">
        <v>34</v>
      </c>
      <c r="B25" s="29">
        <v>83.57</v>
      </c>
      <c r="C25" s="30">
        <v>89.25</v>
      </c>
      <c r="D25" s="30">
        <v>92.19</v>
      </c>
      <c r="E25" s="30">
        <f>'[1]сырье'!L205</f>
        <v>97.67</v>
      </c>
      <c r="F25" s="30" t="str">
        <f>'[1]сырье'!I205</f>
        <v>95,720</v>
      </c>
      <c r="G25" s="19">
        <f t="shared" si="8"/>
        <v>-0.019965188901402753</v>
      </c>
      <c r="H25" s="19">
        <f t="shared" si="9"/>
        <v>0.03829048703763971</v>
      </c>
      <c r="I25" s="19">
        <f t="shared" si="10"/>
        <v>0.07249299719887947</v>
      </c>
      <c r="J25" s="19">
        <f t="shared" si="11"/>
        <v>0.1453871006341989</v>
      </c>
      <c r="K25" s="12"/>
    </row>
    <row r="26" spans="1:116" s="31" customFormat="1" ht="18.75">
      <c r="A26" s="17" t="s">
        <v>35</v>
      </c>
      <c r="B26" s="30">
        <v>1154.6</v>
      </c>
      <c r="C26" s="30">
        <v>1374.1</v>
      </c>
      <c r="D26" s="30">
        <v>1711.7958632117811</v>
      </c>
      <c r="E26" s="18">
        <f>'[1]инд-обновл'!H135</f>
        <v>1725.1018571876295</v>
      </c>
      <c r="F26" s="18" t="str">
        <f>'[1]инд-обновл'!G135</f>
        <v>1706,35</v>
      </c>
      <c r="G26" s="19">
        <f t="shared" si="8"/>
        <v>-0.010870000000000046</v>
      </c>
      <c r="H26" s="19">
        <f t="shared" si="9"/>
        <v>-0.003181374209868304</v>
      </c>
      <c r="I26" s="19">
        <f t="shared" si="10"/>
        <v>0.2417946292118478</v>
      </c>
      <c r="J26" s="19">
        <f t="shared" si="11"/>
        <v>0.4778711241988567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36</v>
      </c>
      <c r="B27" s="29">
        <v>7672.08</v>
      </c>
      <c r="C27" s="30">
        <v>9401.6</v>
      </c>
      <c r="D27" s="30">
        <v>7721.73</v>
      </c>
      <c r="E27" s="30">
        <f>'[1]сырье'!P227</f>
        <v>7540.911678033737</v>
      </c>
      <c r="F27" s="30">
        <f>'[1]сырье'!N227</f>
        <v>7331.472528958104</v>
      </c>
      <c r="G27" s="19">
        <f t="shared" si="8"/>
        <v>-0.02777371729279343</v>
      </c>
      <c r="H27" s="19">
        <f t="shared" si="9"/>
        <v>-0.05054016017678631</v>
      </c>
      <c r="I27" s="19">
        <f t="shared" si="10"/>
        <v>-0.22018884775377556</v>
      </c>
      <c r="J27" s="19">
        <f t="shared" si="11"/>
        <v>-0.04439571420552135</v>
      </c>
      <c r="K27" s="12"/>
    </row>
    <row r="28" spans="1:11" ht="18.75">
      <c r="A28" s="17" t="s">
        <v>37</v>
      </c>
      <c r="B28" s="29">
        <v>18346</v>
      </c>
      <c r="C28" s="30">
        <v>23875</v>
      </c>
      <c r="D28" s="30">
        <v>18600.03537249199</v>
      </c>
      <c r="E28" s="30">
        <f>'[1]инд-обновл'!H136</f>
        <v>17654.983832980717</v>
      </c>
      <c r="F28" s="30" t="str">
        <f>'[1]инд-обновл'!G136</f>
        <v>17691</v>
      </c>
      <c r="G28" s="19">
        <f t="shared" si="8"/>
        <v>0.0020400000000000418</v>
      </c>
      <c r="H28" s="19">
        <f t="shared" si="9"/>
        <v>-0.04887277654516642</v>
      </c>
      <c r="I28" s="19">
        <f t="shared" si="10"/>
        <v>-0.2590157068062827</v>
      </c>
      <c r="J28" s="19">
        <f t="shared" si="11"/>
        <v>-0.03570260547258253</v>
      </c>
      <c r="K28" s="12"/>
    </row>
    <row r="29" spans="1:11" ht="18.75">
      <c r="A29" s="17" t="s">
        <v>38</v>
      </c>
      <c r="B29" s="29">
        <v>2350.25</v>
      </c>
      <c r="C29" s="30">
        <v>2488</v>
      </c>
      <c r="D29" s="30">
        <v>2110.9957890991045</v>
      </c>
      <c r="E29" s="30">
        <f>'[1]инд-обновл'!H134</f>
        <v>2109.995775582869</v>
      </c>
      <c r="F29" s="30" t="str">
        <f>'[1]инд-обновл'!G134</f>
        <v>2097,8</v>
      </c>
      <c r="G29" s="19">
        <f t="shared" si="8"/>
        <v>-0.005780000000000007</v>
      </c>
      <c r="H29" s="19">
        <f t="shared" si="9"/>
        <v>-0.0062509784089791465</v>
      </c>
      <c r="I29" s="19">
        <f t="shared" si="10"/>
        <v>-0.15683279742765266</v>
      </c>
      <c r="J29" s="19">
        <f t="shared" si="11"/>
        <v>-0.10741410488245928</v>
      </c>
      <c r="K29" s="12"/>
    </row>
    <row r="30" spans="1:11" ht="18.75">
      <c r="A30" s="17" t="s">
        <v>39</v>
      </c>
      <c r="B30" s="29">
        <v>73.15</v>
      </c>
      <c r="C30" s="30">
        <v>143.25</v>
      </c>
      <c r="D30" s="30">
        <v>99.54</v>
      </c>
      <c r="E30" s="30">
        <f>'[1]сырье'!L213</f>
        <v>93.27</v>
      </c>
      <c r="F30" s="30" t="str">
        <f>'[1]сырье'!I213</f>
        <v>92,750</v>
      </c>
      <c r="G30" s="19">
        <f t="shared" si="8"/>
        <v>-0.005575211750830866</v>
      </c>
      <c r="H30" s="19">
        <f t="shared" si="9"/>
        <v>-0.06821378340365691</v>
      </c>
      <c r="I30" s="19">
        <f t="shared" si="10"/>
        <v>-0.35253054101221637</v>
      </c>
      <c r="J30" s="19">
        <f t="shared" si="11"/>
        <v>0.26794258373205726</v>
      </c>
      <c r="K30" s="12"/>
    </row>
    <row r="31" spans="1:11" ht="18.75">
      <c r="A31" s="17" t="s">
        <v>40</v>
      </c>
      <c r="B31" s="29">
        <v>27.53</v>
      </c>
      <c r="C31" s="30">
        <v>31.74</v>
      </c>
      <c r="D31" s="30">
        <v>25.34</v>
      </c>
      <c r="E31" s="30">
        <f>'[1]сырье'!L217</f>
        <v>23.970000000000002</v>
      </c>
      <c r="F31" s="30" t="str">
        <f>'[1]сырье'!I217</f>
        <v>24,170</v>
      </c>
      <c r="G31" s="19">
        <f t="shared" si="8"/>
        <v>0.008343763037129692</v>
      </c>
      <c r="H31" s="19">
        <f t="shared" si="9"/>
        <v>-0.046172059984214586</v>
      </c>
      <c r="I31" s="19">
        <f t="shared" si="10"/>
        <v>-0.23850031505986125</v>
      </c>
      <c r="J31" s="19">
        <f t="shared" si="11"/>
        <v>-0.12204867417362875</v>
      </c>
      <c r="K31" s="12"/>
    </row>
    <row r="32" spans="1:11" ht="18.75">
      <c r="A32" s="17" t="s">
        <v>41</v>
      </c>
      <c r="B32" s="29">
        <v>423.75</v>
      </c>
      <c r="C32" s="30">
        <v>607</v>
      </c>
      <c r="D32" s="30">
        <v>654.25</v>
      </c>
      <c r="E32" s="30">
        <f>'[1]сырье'!L212</f>
        <v>618</v>
      </c>
      <c r="F32" s="30" t="str">
        <f>'[1]сырье'!I212</f>
        <v>609,750</v>
      </c>
      <c r="G32" s="19">
        <f t="shared" si="8"/>
        <v>-0.013349514563106846</v>
      </c>
      <c r="H32" s="19">
        <f t="shared" si="9"/>
        <v>-0.06801681314482233</v>
      </c>
      <c r="I32" s="19">
        <f t="shared" si="10"/>
        <v>0.004530477759472795</v>
      </c>
      <c r="J32" s="19">
        <f>IF(ISERROR(F32/B32-1),"н/д",F32/B32-1)</f>
        <v>0.43893805309734524</v>
      </c>
      <c r="K32" s="12"/>
    </row>
    <row r="33" spans="1:11" ht="18.75">
      <c r="A33" s="17" t="s">
        <v>42</v>
      </c>
      <c r="B33" s="29">
        <v>6385.58</v>
      </c>
      <c r="C33" s="30">
        <v>8698.16</v>
      </c>
      <c r="D33" s="30">
        <v>6415.0052399999995</v>
      </c>
      <c r="E33" s="30">
        <f>'[1]сырье'!P215</f>
        <v>6255.08125</v>
      </c>
      <c r="F33" s="30">
        <f>'[1]сырье'!N215</f>
        <v>6194.03125</v>
      </c>
      <c r="G33" s="19">
        <f t="shared" si="8"/>
        <v>-0.009760065067100476</v>
      </c>
      <c r="H33" s="19">
        <f t="shared" si="9"/>
        <v>-0.03444642392840813</v>
      </c>
      <c r="I33" s="19">
        <f t="shared" si="10"/>
        <v>-0.2878917782611494</v>
      </c>
      <c r="J33" s="19">
        <f t="shared" si="11"/>
        <v>-0.029997079356926082</v>
      </c>
      <c r="K33" s="12"/>
    </row>
    <row r="34" spans="1:14" ht="36" customHeight="1">
      <c r="A34" s="28" t="s">
        <v>43</v>
      </c>
      <c r="B34" s="28"/>
      <c r="C34" s="28"/>
      <c r="D34" s="32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3" t="s">
        <v>13</v>
      </c>
      <c r="B35" s="34">
        <v>40179</v>
      </c>
      <c r="C35" s="34">
        <v>40544</v>
      </c>
      <c r="D35" s="34">
        <v>40848</v>
      </c>
      <c r="E35" s="13">
        <f>IF(J35=2,F35-3,F35-1)</f>
        <v>40865</v>
      </c>
      <c r="F35" s="34">
        <f ca="1">TODAY()</f>
        <v>40868</v>
      </c>
      <c r="G35" s="35"/>
      <c r="H35" s="35"/>
      <c r="I35" s="35"/>
      <c r="J35" s="36">
        <f>WEEKDAY(F35)</f>
        <v>2</v>
      </c>
      <c r="K35" s="12"/>
    </row>
    <row r="36" spans="1:11" ht="18.75">
      <c r="A36" s="17" t="s">
        <v>44</v>
      </c>
      <c r="B36" s="30">
        <v>8.75</v>
      </c>
      <c r="C36" s="30">
        <v>7.75</v>
      </c>
      <c r="D36" s="30">
        <v>8.25</v>
      </c>
      <c r="E36" s="30">
        <v>8.25</v>
      </c>
      <c r="F36" s="30">
        <v>8.25</v>
      </c>
      <c r="G36" s="19">
        <f aca="true" t="shared" si="12" ref="G36:G42">IF(ISERROR(F36/E36-1),"н/д",F36/E36-1)</f>
        <v>0</v>
      </c>
      <c r="H36" s="19">
        <f>IF(ISERROR(F36/D36-1),"н/д",F36/D36-1)</f>
        <v>0</v>
      </c>
      <c r="I36" s="19">
        <f>IF(ISERROR(F36/C36-1),"н/д",F36/C36-1)</f>
        <v>0.06451612903225801</v>
      </c>
      <c r="J36" s="19">
        <f>IF(ISERROR(F36/B36-1),"н/д",F36/B36-1)</f>
        <v>-0.05714285714285716</v>
      </c>
      <c r="K36" s="12"/>
    </row>
    <row r="37" spans="1:11" ht="37.5">
      <c r="A37" s="17" t="s">
        <v>45</v>
      </c>
      <c r="B37" s="37">
        <v>899.9</v>
      </c>
      <c r="C37" s="18">
        <v>973.8</v>
      </c>
      <c r="D37" s="18">
        <v>681.3</v>
      </c>
      <c r="E37" s="18">
        <f>'[1]ост. ср-тв на кс'!M5</f>
        <v>707.5</v>
      </c>
      <c r="F37" s="18">
        <f>'[1]ост. ср-тв на кс'!M4</f>
        <v>717.6</v>
      </c>
      <c r="G37" s="19">
        <f t="shared" si="12"/>
        <v>0.014275618374558263</v>
      </c>
      <c r="H37" s="19">
        <f aca="true" t="shared" si="13" ref="H37:H42">IF(ISERROR(F37/D37-1),"н/д",F37/D37-1)</f>
        <v>0.05328049317481298</v>
      </c>
      <c r="I37" s="19">
        <f aca="true" t="shared" si="14" ref="I37:I42">IF(ISERROR(F37/C37-1),"н/д",F37/C37-1)</f>
        <v>-0.2630930375847196</v>
      </c>
      <c r="J37" s="19">
        <f aca="true" t="shared" si="15" ref="J37:J42">IF(ISERROR(F37/B37-1),"н/д",F37/B37-1)</f>
        <v>-0.20257806422935876</v>
      </c>
      <c r="K37" s="12"/>
    </row>
    <row r="38" spans="1:11" ht="37.5">
      <c r="A38" s="17" t="s">
        <v>46</v>
      </c>
      <c r="B38" s="18">
        <v>665.4</v>
      </c>
      <c r="C38" s="18">
        <v>638.7</v>
      </c>
      <c r="D38" s="18">
        <v>478.1</v>
      </c>
      <c r="E38" s="18">
        <f>'[1]ост. ср-тв на кс'!N5</f>
        <v>524.9</v>
      </c>
      <c r="F38" s="18">
        <f>'[1]ост. ср-тв на кс'!N4</f>
        <v>555.1</v>
      </c>
      <c r="G38" s="19">
        <f t="shared" si="12"/>
        <v>0.05753476852733863</v>
      </c>
      <c r="H38" s="19">
        <f t="shared" si="13"/>
        <v>0.16105417276720346</v>
      </c>
      <c r="I38" s="19">
        <f t="shared" si="14"/>
        <v>-0.13089087208392047</v>
      </c>
      <c r="J38" s="19">
        <f t="shared" si="15"/>
        <v>-0.16576495341148179</v>
      </c>
      <c r="K38" s="12"/>
    </row>
    <row r="39" spans="1:11" ht="18.75">
      <c r="A39" s="17" t="s">
        <v>47</v>
      </c>
      <c r="B39" s="18">
        <v>8.12</v>
      </c>
      <c r="C39" s="18">
        <v>7</v>
      </c>
      <c r="D39" s="30">
        <v>5.95</v>
      </c>
      <c r="E39" s="30">
        <f>'[1]mibid-mibor'!C8</f>
        <v>6.04</v>
      </c>
      <c r="F39" s="30">
        <f>'[1]mibid-mibor'!D8</f>
        <v>6.04</v>
      </c>
      <c r="G39" s="19">
        <f t="shared" si="12"/>
        <v>0</v>
      </c>
      <c r="H39" s="19">
        <f t="shared" si="13"/>
        <v>0.015126050420168013</v>
      </c>
      <c r="I39" s="19">
        <f t="shared" si="14"/>
        <v>-0.13714285714285712</v>
      </c>
      <c r="J39" s="19">
        <f t="shared" si="15"/>
        <v>-0.2561576354679802</v>
      </c>
      <c r="K39" s="12"/>
    </row>
    <row r="40" spans="1:11" ht="18.75">
      <c r="A40" s="17" t="s">
        <v>48</v>
      </c>
      <c r="B40" s="18">
        <v>11.04</v>
      </c>
      <c r="C40" s="18">
        <v>4.63</v>
      </c>
      <c r="D40" s="30">
        <v>6.87</v>
      </c>
      <c r="E40" s="30">
        <f>'[1]mibid-mibor'!E8</f>
        <v>6.99</v>
      </c>
      <c r="F40" s="30">
        <f>'[1]mibid-mibor'!F8</f>
        <v>6.99</v>
      </c>
      <c r="G40" s="19">
        <f t="shared" si="12"/>
        <v>0</v>
      </c>
      <c r="H40" s="19">
        <f t="shared" si="13"/>
        <v>0.017467248908296984</v>
      </c>
      <c r="I40" s="19">
        <f t="shared" si="14"/>
        <v>0.5097192224622031</v>
      </c>
      <c r="J40" s="19">
        <f t="shared" si="15"/>
        <v>-0.36684782608695643</v>
      </c>
      <c r="K40" s="12"/>
    </row>
    <row r="41" spans="1:11" ht="18.75">
      <c r="A41" s="17" t="s">
        <v>49</v>
      </c>
      <c r="B41" s="30">
        <v>30.2</v>
      </c>
      <c r="C41" s="30">
        <v>30.72</v>
      </c>
      <c r="D41" s="30">
        <v>30.124549038111812</v>
      </c>
      <c r="E41" s="30">
        <f>'[1]МакроDelay'!M36</f>
        <v>30.733675934117272</v>
      </c>
      <c r="F41" s="30">
        <f>'[1]МакроDelay'!J36</f>
        <v>30.919</v>
      </c>
      <c r="G41" s="19">
        <f t="shared" si="12"/>
        <v>0.00602999999999998</v>
      </c>
      <c r="H41" s="19">
        <f>IF(ISERROR(F41/D41-1),"н/д",F41/D41-1)</f>
        <v>0.02637221094606579</v>
      </c>
      <c r="I41" s="19">
        <f t="shared" si="14"/>
        <v>0.006477864583333437</v>
      </c>
      <c r="J41" s="19">
        <f t="shared" si="15"/>
        <v>0.023807947019867548</v>
      </c>
      <c r="K41" s="12"/>
    </row>
    <row r="42" spans="1:11" ht="18.75">
      <c r="A42" s="17" t="s">
        <v>50</v>
      </c>
      <c r="B42" s="30">
        <v>43.5</v>
      </c>
      <c r="C42" s="30">
        <v>39.79</v>
      </c>
      <c r="D42" s="30">
        <v>42.18320336292199</v>
      </c>
      <c r="E42" s="30">
        <f>'[1]МакроDelay'!M39</f>
        <v>41.49973629479257</v>
      </c>
      <c r="F42" s="30">
        <f>'[1]МакроDelay'!J39</f>
        <v>41.7035</v>
      </c>
      <c r="G42" s="19">
        <f t="shared" si="12"/>
        <v>0.00490999999999997</v>
      </c>
      <c r="H42" s="19">
        <f t="shared" si="13"/>
        <v>-0.011371904565778856</v>
      </c>
      <c r="I42" s="19">
        <f t="shared" si="14"/>
        <v>0.04808997235486312</v>
      </c>
      <c r="J42" s="19">
        <f t="shared" si="15"/>
        <v>-0.04129885057471272</v>
      </c>
      <c r="K42" s="12"/>
    </row>
    <row r="43" spans="1:11" ht="18.75">
      <c r="A43" s="38" t="s">
        <v>51</v>
      </c>
      <c r="B43" s="39">
        <v>39814</v>
      </c>
      <c r="C43" s="39">
        <v>40179</v>
      </c>
      <c r="D43" s="40">
        <f>'[1]ЗВР-cbr'!D5</f>
        <v>40844</v>
      </c>
      <c r="E43" s="39">
        <f>'[1]ЗВР-cbr'!D4</f>
        <v>40851</v>
      </c>
      <c r="F43" s="39">
        <f>'[1]ЗВР-cbr'!D3</f>
        <v>40858</v>
      </c>
      <c r="G43" s="41"/>
      <c r="H43" s="41"/>
      <c r="I43" s="41"/>
      <c r="J43" s="41"/>
      <c r="K43" s="12"/>
    </row>
    <row r="44" spans="1:11" ht="37.5">
      <c r="A44" s="17" t="s">
        <v>52</v>
      </c>
      <c r="B44" s="18">
        <v>426</v>
      </c>
      <c r="C44" s="18">
        <v>437.7</v>
      </c>
      <c r="D44" s="18" t="str">
        <f>'[1]ЗВР-cbr'!L5</f>
        <v>522</v>
      </c>
      <c r="E44" s="18" t="str">
        <f>'[1]ЗВР-cbr'!L4</f>
        <v>517,8</v>
      </c>
      <c r="F44" s="18" t="str">
        <f>'[1]ЗВР-cbr'!L3</f>
        <v>516</v>
      </c>
      <c r="G44" s="19">
        <f>IF(ISERROR(F44/E44-1),"н/д",F44/E44-1)</f>
        <v>-0.0034762456546928444</v>
      </c>
      <c r="H44" s="19">
        <f>IF(ISERROR(F44/D44-1),"н/д",F44/D44-1)</f>
        <v>-0.011494252873563204</v>
      </c>
      <c r="I44" s="19">
        <f>IF(ISERROR(F44/C44-1),"н/д",F44/C44-1)</f>
        <v>0.17888965044551064</v>
      </c>
      <c r="J44" s="19">
        <f>IF(ISERROR(F44/B44-1),"н/д",F44/B44-1)</f>
        <v>0.21126760563380276</v>
      </c>
      <c r="K44" s="12"/>
    </row>
    <row r="45" spans="1:11" ht="18.75">
      <c r="A45" s="42"/>
      <c r="B45" s="39">
        <v>39814</v>
      </c>
      <c r="C45" s="39">
        <v>40179</v>
      </c>
      <c r="D45" s="39">
        <v>40847</v>
      </c>
      <c r="E45" s="39">
        <v>40854</v>
      </c>
      <c r="F45" s="39">
        <v>40861</v>
      </c>
      <c r="G45" s="41"/>
      <c r="H45" s="41"/>
      <c r="I45" s="41"/>
      <c r="J45" s="41"/>
      <c r="K45" s="12"/>
    </row>
    <row r="46" spans="1:11" ht="56.25">
      <c r="A46" s="17" t="s">
        <v>53</v>
      </c>
      <c r="B46" s="18">
        <v>13.3</v>
      </c>
      <c r="C46" s="18">
        <v>8.8</v>
      </c>
      <c r="D46" s="43">
        <v>5.2</v>
      </c>
      <c r="E46" s="43">
        <v>5.4</v>
      </c>
      <c r="F46" s="43">
        <v>5.5</v>
      </c>
      <c r="G46" s="19">
        <f>IF(ISERROR(F46-E46),"н/д",F46-E46)/100</f>
        <v>0.0009999999999999966</v>
      </c>
      <c r="H46" s="19">
        <f>IF(ISERROR(F46-E46),"н/д",F46-E46)/100</f>
        <v>0.0009999999999999966</v>
      </c>
      <c r="I46" s="19"/>
      <c r="J46" s="19"/>
      <c r="K46" s="8"/>
    </row>
    <row r="47" spans="1:11" ht="18.75">
      <c r="A47" s="38" t="s">
        <v>54</v>
      </c>
      <c r="B47" s="39">
        <v>39814</v>
      </c>
      <c r="C47" s="39">
        <v>40179</v>
      </c>
      <c r="D47" s="44">
        <f>'[1]M2'!S14</f>
        <v>40736</v>
      </c>
      <c r="E47" s="44">
        <f>'[1]M2'!S15</f>
        <v>40767</v>
      </c>
      <c r="F47" s="44">
        <f>'[1]M2'!S16</f>
        <v>40797</v>
      </c>
      <c r="G47" s="45"/>
      <c r="H47" s="41"/>
      <c r="I47" s="46"/>
      <c r="J47" s="46"/>
      <c r="K47" s="8"/>
    </row>
    <row r="48" spans="1:11" ht="18.75">
      <c r="A48" s="17" t="s">
        <v>55</v>
      </c>
      <c r="B48" s="18">
        <v>13493.2</v>
      </c>
      <c r="C48" s="18">
        <v>15697.7</v>
      </c>
      <c r="D48" s="18">
        <f>'[1]M2'!T14</f>
        <v>20850.4</v>
      </c>
      <c r="E48" s="18">
        <f>'[1]M2'!T15</f>
        <v>21083.8</v>
      </c>
      <c r="F48" s="18">
        <f>'[1]M2'!T16</f>
        <v>21497.4</v>
      </c>
      <c r="G48" s="19">
        <f>IF(ISERROR(F48/E48-1),"н/д",F48/E48-1)</f>
        <v>0.01961695709502087</v>
      </c>
      <c r="H48" s="19">
        <f>IF(ISERROR(F48/D48-1),"н/д",F48/D48-1)</f>
        <v>0.03103057974906953</v>
      </c>
      <c r="I48" s="19">
        <f>IF(ISERROR(F48/C48-1),"н/д",F48/C48-1)</f>
        <v>0.3694617682845258</v>
      </c>
      <c r="J48" s="19">
        <f>IF(ISERROR(F48/B48-1),"н/д",F48/B48-1)</f>
        <v>0.5932025020010079</v>
      </c>
      <c r="K48" s="8"/>
    </row>
    <row r="49" spans="1:11" ht="75">
      <c r="A49" s="17" t="s">
        <v>56</v>
      </c>
      <c r="B49" s="18">
        <v>102.1</v>
      </c>
      <c r="C49" s="18">
        <v>90.7</v>
      </c>
      <c r="D49" s="18">
        <f>'[1]ПромПр-во'!I402</f>
        <v>105.3</v>
      </c>
      <c r="E49" s="18">
        <f>'[1]ПромПр-во'!I403</f>
        <v>105.2</v>
      </c>
      <c r="F49" s="18">
        <f>'[1]ПромПр-во'!I404</f>
        <v>106.2</v>
      </c>
      <c r="G49" s="19">
        <f>IF(ISERROR(F49/E49-1),"н/д",F49/E49-1)</f>
        <v>0.009505703422053147</v>
      </c>
      <c r="H49" s="19">
        <f>IF(ISERROR(F49/D49-1),"н/д",F49/D49-1)</f>
        <v>0.008547008547008517</v>
      </c>
      <c r="I49" s="19">
        <f>IF(ISERROR(F49/C49-1),"н/д",F49/C49-1)</f>
        <v>0.1708930540242557</v>
      </c>
      <c r="J49" s="19">
        <f>IF(ISERROR(F49/B49-1),"н/д",F49/B49-1)</f>
        <v>0.04015670910871694</v>
      </c>
      <c r="K49" s="8"/>
    </row>
    <row r="50" spans="1:11" ht="18.75">
      <c r="A50" s="38"/>
      <c r="B50" s="39">
        <v>39814</v>
      </c>
      <c r="C50" s="39">
        <v>40179</v>
      </c>
      <c r="D50" s="39">
        <v>40756</v>
      </c>
      <c r="E50" s="39">
        <v>40787</v>
      </c>
      <c r="F50" s="39">
        <v>40817</v>
      </c>
      <c r="G50" s="39"/>
      <c r="H50" s="41"/>
      <c r="I50" s="41"/>
      <c r="J50" s="41"/>
      <c r="K50" s="12"/>
    </row>
    <row r="51" spans="1:11" ht="18.75">
      <c r="A51" s="17" t="s">
        <v>57</v>
      </c>
      <c r="B51" s="18">
        <v>40.6</v>
      </c>
      <c r="C51" s="18">
        <v>37.641</v>
      </c>
      <c r="D51" s="18">
        <v>36.8452</v>
      </c>
      <c r="E51" s="18">
        <v>36.7778</v>
      </c>
      <c r="F51" s="18">
        <v>36.002</v>
      </c>
      <c r="G51" s="19">
        <f>IF(ISERROR(F51/E51-1),"н/д",F51/E51-1)</f>
        <v>-0.02109424707296237</v>
      </c>
      <c r="H51" s="19">
        <f>IF(ISERROR(F51/D51-1),"н/д",F51/D51-1)</f>
        <v>-0.02288493480833309</v>
      </c>
      <c r="I51" s="19">
        <f>IF(ISERROR(F51/C51-1),"н/д",F51/C51-1)</f>
        <v>-0.04354294519274182</v>
      </c>
      <c r="J51" s="19">
        <f>IF(ISERROR(F51/B51-1),"н/д",F51/B51-1)</f>
        <v>-0.1132512315270936</v>
      </c>
      <c r="K51" s="12"/>
    </row>
    <row r="52" spans="1:11" ht="37.5">
      <c r="A52" s="17" t="s">
        <v>58</v>
      </c>
      <c r="B52" s="18">
        <v>1421.439</v>
      </c>
      <c r="C52" s="18">
        <v>2094.731</v>
      </c>
      <c r="D52" s="18">
        <v>3689.183</v>
      </c>
      <c r="E52" s="18">
        <v>3697.162</v>
      </c>
      <c r="F52" s="18">
        <v>3995.038</v>
      </c>
      <c r="G52" s="19">
        <f>IF(ISERROR(F52/E52-1),"н/д",F52/E52-1)</f>
        <v>0.08056882549371669</v>
      </c>
      <c r="H52" s="19">
        <f>IF(ISERROR(F52/D52-1),"н/д",F52/D52-1)</f>
        <v>0.08290589000328796</v>
      </c>
      <c r="I52" s="19">
        <f>IF(ISERROR(F52/C52-1),"н/д",F52/C52-1)</f>
        <v>0.9071842637551073</v>
      </c>
      <c r="J52" s="19">
        <f>IF(ISERROR(F52/B52-1),"н/д",F52/B52-1)</f>
        <v>1.8105588773067294</v>
      </c>
      <c r="K52" s="8"/>
    </row>
    <row r="53" spans="1:14" ht="36" customHeight="1">
      <c r="A53" s="28" t="s">
        <v>59</v>
      </c>
      <c r="B53" s="28"/>
      <c r="C53" s="28"/>
      <c r="D53" s="28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60</v>
      </c>
      <c r="C54" s="44" t="s">
        <v>61</v>
      </c>
      <c r="D54" s="44">
        <v>40756</v>
      </c>
      <c r="E54" s="44">
        <v>40787</v>
      </c>
      <c r="F54" s="44">
        <v>40817</v>
      </c>
      <c r="G54" s="47" t="s">
        <v>62</v>
      </c>
      <c r="H54" s="6" t="s">
        <v>63</v>
      </c>
      <c r="I54" s="8"/>
      <c r="J54" s="12"/>
    </row>
    <row r="55" spans="1:10" ht="37.5">
      <c r="A55" s="17" t="s">
        <v>64</v>
      </c>
      <c r="B55" s="24">
        <v>7336.011</v>
      </c>
      <c r="C55" s="18">
        <v>8298.859</v>
      </c>
      <c r="D55" s="18" t="str">
        <f>'[1]Дох-Расх фед.б.'!J6</f>
        <v>986,3</v>
      </c>
      <c r="E55" s="18" t="str">
        <f>'[1]Дох-Расх фед.б.'!J5</f>
        <v>990,6</v>
      </c>
      <c r="F55" s="18" t="str">
        <f>'[1]Дох-Расх фед.б.'!J4</f>
        <v>1030,1</v>
      </c>
      <c r="G55" s="19">
        <f>IF(ISERROR(F55/E55-1),"н/д",F55/E55-1)</f>
        <v>0.039874823339390186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65</v>
      </c>
      <c r="B56" s="24">
        <v>9662.149</v>
      </c>
      <c r="C56" s="18">
        <v>10094</v>
      </c>
      <c r="D56" s="18" t="str">
        <f>'[1]Дох-Расх фед.б.'!J30</f>
        <v>950</v>
      </c>
      <c r="E56" s="18" t="str">
        <f>'[1]Дох-Расх фед.б.'!J29</f>
        <v>662</v>
      </c>
      <c r="F56" s="18" t="str">
        <f>'[1]Дох-Расх фед.б.'!J28</f>
        <v>718</v>
      </c>
      <c r="G56" s="19">
        <f>IF(ISERROR(F56/E56-1),"н/д",F56/E56-1)</f>
        <v>0.0845921450151057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66</v>
      </c>
      <c r="B57" s="24">
        <f>B55-B56</f>
        <v>-2326.137999999999</v>
      </c>
      <c r="C57" s="24">
        <f>C55-C56</f>
        <v>-1795.1409999999996</v>
      </c>
      <c r="D57" s="24">
        <f>D55-D56</f>
        <v>36.299999999999955</v>
      </c>
      <c r="E57" s="24">
        <f>E55-E56</f>
        <v>328.6</v>
      </c>
      <c r="F57" s="18">
        <f>F55-F56</f>
        <v>312.0999999999999</v>
      </c>
      <c r="G57" s="19"/>
      <c r="H57" s="19"/>
      <c r="I57" s="8"/>
      <c r="J57" s="12"/>
    </row>
    <row r="58" spans="1:10" ht="18.75">
      <c r="A58" s="6" t="s">
        <v>2</v>
      </c>
      <c r="B58" s="44" t="s">
        <v>60</v>
      </c>
      <c r="C58" s="44" t="s">
        <v>61</v>
      </c>
      <c r="D58" s="44">
        <v>40725</v>
      </c>
      <c r="E58" s="44">
        <v>40756</v>
      </c>
      <c r="F58" s="44">
        <v>40787</v>
      </c>
      <c r="G58" s="47" t="s">
        <v>62</v>
      </c>
      <c r="H58" s="6" t="s">
        <v>63</v>
      </c>
      <c r="I58" s="12"/>
      <c r="J58" s="5"/>
    </row>
    <row r="59" spans="1:10" ht="18.75">
      <c r="A59" s="17" t="s">
        <v>67</v>
      </c>
      <c r="B59" s="48">
        <v>303.4</v>
      </c>
      <c r="C59" s="48">
        <v>400.4</v>
      </c>
      <c r="D59" s="48">
        <v>42.636</v>
      </c>
      <c r="E59" s="48">
        <v>44.6</v>
      </c>
      <c r="F59" s="48">
        <v>43.32</v>
      </c>
      <c r="G59" s="19">
        <f>IF(ISERROR(F59/E59-1),"н/д",F59/E59-1)</f>
        <v>-0.028699551569506765</v>
      </c>
      <c r="H59" s="19">
        <f>IF(ISERROR(C59/B59-1),"н/д",C59/B59-1)</f>
        <v>0.3197099538562953</v>
      </c>
      <c r="I59" s="12"/>
      <c r="J59" s="5"/>
    </row>
    <row r="60" spans="1:10" ht="18.75">
      <c r="A60" s="17" t="s">
        <v>68</v>
      </c>
      <c r="B60" s="48">
        <v>191.8</v>
      </c>
      <c r="C60" s="48">
        <v>248.7</v>
      </c>
      <c r="D60" s="48">
        <v>27.473</v>
      </c>
      <c r="E60" s="48">
        <v>29.9</v>
      </c>
      <c r="F60" s="48">
        <v>26.01</v>
      </c>
      <c r="G60" s="19">
        <f>IF(ISERROR(F60/E60-1),"н/д",F60/E60-1)</f>
        <v>-0.1301003344481605</v>
      </c>
      <c r="H60" s="19">
        <f>IF(ISERROR(C60/B60-1),"н/д",C60/B60-1)</f>
        <v>0.2966631908237747</v>
      </c>
      <c r="I60" s="12"/>
      <c r="J60" s="5"/>
    </row>
    <row r="61" spans="1:10" ht="37.5">
      <c r="A61" s="17" t="s">
        <v>69</v>
      </c>
      <c r="B61" s="48">
        <f>B59-B60</f>
        <v>111.59999999999997</v>
      </c>
      <c r="C61" s="48">
        <f>C59-C60</f>
        <v>151.7</v>
      </c>
      <c r="D61" s="48">
        <f>D59-D60</f>
        <v>15.163000000000004</v>
      </c>
      <c r="E61" s="48">
        <f>E59-E60</f>
        <v>14.700000000000003</v>
      </c>
      <c r="F61" s="48">
        <f>F59-F60</f>
        <v>17.31</v>
      </c>
      <c r="G61" s="19">
        <f>IF(ISERROR(F61/E61-1),"н/д",F61/E61-1)</f>
        <v>0.17755102040816295</v>
      </c>
      <c r="H61" s="19">
        <f>IF(ISERROR(C61/B61-1),"н/д",C61/B61-1)</f>
        <v>0.35931899641577103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2011-11-21T10:27:04Z</dcterms:created>
  <dcterms:modified xsi:type="dcterms:W3CDTF">2011-11-21T10:30:53Z</dcterms:modified>
  <cp:category/>
  <cp:version/>
  <cp:contentType/>
  <cp:contentStatus/>
</cp:coreProperties>
</file>