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628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<sst xmlns="http://schemas.openxmlformats.org/spreadsheetml/2006/main" count="77" uniqueCount="70">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</sst>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1027,15</v>
          </cell>
          <cell r="S237">
            <v>1031.18</v>
          </cell>
        </row>
        <row r="246">
          <cell r="K246" t="str">
            <v>6806,43</v>
          </cell>
          <cell r="S246">
            <v>7000.030000000001</v>
          </cell>
        </row>
        <row r="283">
          <cell r="K283" t="str">
            <v>3687,01</v>
          </cell>
          <cell r="S283">
            <v>3735.53</v>
          </cell>
        </row>
        <row r="305">
          <cell r="K305" t="str">
            <v>388,57</v>
          </cell>
          <cell r="S305">
            <v>381.76</v>
          </cell>
        </row>
      </sheetData>
      <sheetData sheetId="2">
        <row r="14">
          <cell r="I14" t="str">
            <v>5541,41</v>
          </cell>
          <cell r="L14">
            <v>5537.389999999999</v>
          </cell>
        </row>
        <row r="225">
          <cell r="I225" t="str">
            <v>5188,77</v>
          </cell>
          <cell r="L225">
            <v>5206.820000000001</v>
          </cell>
        </row>
        <row r="245">
          <cell r="I245" t="str">
            <v>2861,96</v>
          </cell>
          <cell r="L245">
            <v>2870.68</v>
          </cell>
        </row>
      </sheetData>
      <sheetData sheetId="3">
        <row r="121">
          <cell r="G121" t="str">
            <v>11493,72</v>
          </cell>
          <cell r="H121">
            <v>11547.299469538659</v>
          </cell>
        </row>
        <row r="122">
          <cell r="G122" t="str">
            <v>1188,04</v>
          </cell>
          <cell r="H122">
            <v>1192.9789327817164</v>
          </cell>
        </row>
        <row r="124">
          <cell r="G124" t="str">
            <v>2521,28</v>
          </cell>
          <cell r="H124">
            <v>2523.147128875368</v>
          </cell>
        </row>
        <row r="125">
          <cell r="G125" t="str">
            <v>8314,74</v>
          </cell>
          <cell r="H125">
            <v>8348.300166670013</v>
          </cell>
        </row>
        <row r="126">
          <cell r="G126" t="str">
            <v>1415,38</v>
          </cell>
          <cell r="H126">
            <v>1401.907667317083</v>
          </cell>
        </row>
        <row r="128">
          <cell r="G128" t="str">
            <v>1440,92</v>
          </cell>
          <cell r="H128">
            <v>1431.1879221295194</v>
          </cell>
        </row>
        <row r="134">
          <cell r="G134" t="str">
            <v>2059,5</v>
          </cell>
          <cell r="H134">
            <v>2070.4943248650334</v>
          </cell>
        </row>
        <row r="135">
          <cell r="G135" t="str">
            <v>1696,77</v>
          </cell>
          <cell r="H135">
            <v>1702.4049604189868</v>
          </cell>
        </row>
        <row r="136">
          <cell r="G136" t="str">
            <v>17529</v>
          </cell>
          <cell r="H136">
            <v>17550.060072086504</v>
          </cell>
        </row>
      </sheetData>
      <sheetData sheetId="4">
        <row r="3">
          <cell r="D3">
            <v>40858</v>
          </cell>
          <cell r="L3" t="str">
            <v>516</v>
          </cell>
        </row>
        <row r="4">
          <cell r="D4">
            <v>40851</v>
          </cell>
          <cell r="L4" t="str">
            <v>517,8</v>
          </cell>
        </row>
        <row r="5">
          <cell r="D5">
            <v>40844</v>
          </cell>
          <cell r="L5" t="str">
            <v>522</v>
          </cell>
        </row>
      </sheetData>
      <sheetData sheetId="5">
        <row r="8">
          <cell r="C8">
            <v>6.13</v>
          </cell>
          <cell r="D8">
            <v>6.13</v>
          </cell>
          <cell r="E8">
            <v>7.13</v>
          </cell>
          <cell r="F8">
            <v>7.13</v>
          </cell>
        </row>
      </sheetData>
      <sheetData sheetId="6">
        <row r="36">
          <cell r="J36">
            <v>31.0612</v>
          </cell>
          <cell r="M36">
            <v>30.969221412405158</v>
          </cell>
        </row>
        <row r="39">
          <cell r="J39">
            <v>41.9109</v>
          </cell>
          <cell r="M39">
            <v>41.8610853084829</v>
          </cell>
        </row>
      </sheetData>
      <sheetData sheetId="7">
        <row r="216">
          <cell r="I216" t="str">
            <v>108,050</v>
          </cell>
          <cell r="L216">
            <v>109.03</v>
          </cell>
        </row>
        <row r="221">
          <cell r="I221" t="str">
            <v>96,630</v>
          </cell>
          <cell r="L221">
            <v>98.00999999999999</v>
          </cell>
        </row>
        <row r="228">
          <cell r="I228" t="str">
            <v>600,250</v>
          </cell>
          <cell r="L228">
            <v>605.75</v>
          </cell>
        </row>
        <row r="229">
          <cell r="I229" t="str">
            <v>91,510</v>
          </cell>
          <cell r="L229">
            <v>91.12</v>
          </cell>
        </row>
        <row r="232">
          <cell r="N232">
            <v>6766.375</v>
          </cell>
          <cell r="P232">
            <v>6817.25</v>
          </cell>
        </row>
        <row r="233">
          <cell r="I233" t="str">
            <v>23,410</v>
          </cell>
          <cell r="L233">
            <v>23.44</v>
          </cell>
        </row>
        <row r="243">
          <cell r="N243">
            <v>7270.845406857262</v>
          </cell>
          <cell r="P243">
            <v>7381.076537949701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3">
          <cell r="I403">
            <v>105.2</v>
          </cell>
        </row>
        <row r="404">
          <cell r="I404">
            <v>106.2</v>
          </cell>
        </row>
        <row r="405">
          <cell r="I405">
            <v>103.9</v>
          </cell>
        </row>
      </sheetData>
      <sheetData sheetId="11">
        <row r="4">
          <cell r="M4">
            <v>698.7</v>
          </cell>
          <cell r="N4">
            <v>526.6</v>
          </cell>
        </row>
        <row r="5">
          <cell r="M5">
            <v>668.8</v>
          </cell>
          <cell r="N5">
            <v>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5" sqref="B15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40870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40869</v>
      </c>
      <c r="F4" s="13">
        <f ca="1">TODAY()</f>
        <v>40870</v>
      </c>
      <c r="G4" s="14"/>
      <c r="H4" s="14"/>
      <c r="I4" s="14"/>
      <c r="J4" s="11">
        <f>WEEKDAY(F4)</f>
        <v>4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8">
        <f>'[1]инд-обновл'!H128</f>
        <v>1431.1879221295194</v>
      </c>
      <c r="F6" s="18" t="str">
        <f>'[1]инд-обновл'!G128</f>
        <v>1440,92</v>
      </c>
      <c r="G6" s="19">
        <f>IF(ISERROR(F6/E6-1),"н/д",F6/E6-1)</f>
        <v>0.006799999999999917</v>
      </c>
      <c r="H6" s="19">
        <f>IF(ISERROR(F6/D6-1),"н/д",F6/D6-1)</f>
        <v>-0.0296825369048328</v>
      </c>
      <c r="I6" s="19">
        <f>IF(ISERROR(F6/C6-1),"н/д",F6/C6-1)</f>
        <v>-0.1859209039548022</v>
      </c>
      <c r="J6" s="19">
        <f>IF(ISERROR(F6/B6-1),"н/д",F6/B6-1)</f>
        <v>-0.002616460164740042</v>
      </c>
      <c r="K6" s="20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8">
        <f>'[1]инд-обновл'!H126</f>
        <v>1401.907667317083</v>
      </c>
      <c r="F7" s="18" t="str">
        <f>'[1]инд-обновл'!G126</f>
        <v>1415,38</v>
      </c>
      <c r="G7" s="19">
        <f>IF(ISERROR(F7/E7-1),"н/д",F7/E7-1)</f>
        <v>0.009609999999999896</v>
      </c>
      <c r="H7" s="19">
        <f>IF(ISERROR(F7/D7-1),"н/д",F7/D7-1)</f>
        <v>-0.028090933029136345</v>
      </c>
      <c r="I7" s="19">
        <f>IF(ISERROR(F7/C7-1),"н/д",F7/C7-1)</f>
        <v>-0.1514508393285371</v>
      </c>
      <c r="J7" s="19">
        <f>IF(ISERROR(F7/B7-1),"н/д",F7/B7-1)</f>
        <v>0.03312408759124086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25">
        <f>'[1]инд-обновл'!H121</f>
        <v>11547.299469538659</v>
      </c>
      <c r="F9" s="25" t="str">
        <f>'[1]инд-обновл'!G121</f>
        <v>11493,72</v>
      </c>
      <c r="G9" s="19">
        <f aca="true" t="shared" si="0" ref="G9:G15">IF(ISERROR(F9/E9-1),"н/д",F9/E9-1)</f>
        <v>-0.0046399999999999775</v>
      </c>
      <c r="H9" s="19">
        <f aca="true" t="shared" si="1" ref="H9:H15">IF(ISERROR(F9/D9-1),"н/д",F9/D9-1)</f>
        <v>-0.03858813566009833</v>
      </c>
      <c r="I9" s="19">
        <f aca="true" t="shared" si="2" ref="I9:I15">IF(ISERROR(F9/C9-1),"н/д",F9/C9-1)</f>
        <v>-0.015527194860813776</v>
      </c>
      <c r="J9" s="19">
        <f aca="true" t="shared" si="3" ref="J9:J15">IF(ISERROR(F9/B9-1),"н/д",F9/B9-1)</f>
        <v>0.08247504238086267</v>
      </c>
      <c r="K9" s="12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25">
        <f>'[1]инд-обновл'!H124</f>
        <v>2523.147128875368</v>
      </c>
      <c r="F10" s="25" t="str">
        <f>'[1]инд-обновл'!G124</f>
        <v>2521,28</v>
      </c>
      <c r="G10" s="19">
        <f t="shared" si="0"/>
        <v>-0.0007399999999999629</v>
      </c>
      <c r="H10" s="19">
        <f t="shared" si="1"/>
        <v>-0.060767686500751816</v>
      </c>
      <c r="I10" s="19">
        <f t="shared" si="2"/>
        <v>-0.06722900480947092</v>
      </c>
      <c r="J10" s="19">
        <f t="shared" si="3"/>
        <v>0.08816573154941754</v>
      </c>
      <c r="K10" s="12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1192.9789327817164</v>
      </c>
      <c r="F11" s="24" t="str">
        <f>'[1]инд-обновл'!G122</f>
        <v>1188,04</v>
      </c>
      <c r="G11" s="19">
        <f t="shared" si="0"/>
        <v>-0.0041400000000000325</v>
      </c>
      <c r="H11" s="19">
        <f t="shared" si="1"/>
        <v>-0.0520683566996093</v>
      </c>
      <c r="I11" s="19">
        <f t="shared" si="2"/>
        <v>-0.06600628930817609</v>
      </c>
      <c r="J11" s="19">
        <f t="shared" si="3"/>
        <v>0.037589519650655046</v>
      </c>
      <c r="K11" s="12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'[1]евр-индексы'!L245</f>
        <v>2870.68</v>
      </c>
      <c r="F12" s="24" t="str">
        <f>'[1]евр-индексы'!I245</f>
        <v>2861,96</v>
      </c>
      <c r="G12" s="19">
        <f t="shared" si="0"/>
        <v>-0.0030376078141763907</v>
      </c>
      <c r="H12" s="19">
        <f t="shared" si="1"/>
        <v>-0.06725808501693098</v>
      </c>
      <c r="I12" s="19">
        <f t="shared" si="2"/>
        <v>-0.24724881641241447</v>
      </c>
      <c r="J12" s="19">
        <f t="shared" si="3"/>
        <v>-0.2990546167034044</v>
      </c>
      <c r="K12" s="12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26">
        <f>'[1]евр-индексы'!L14</f>
        <v>5537.389999999999</v>
      </c>
      <c r="F13" s="25" t="str">
        <f>'[1]евр-индексы'!I14</f>
        <v>5541,41</v>
      </c>
      <c r="G13" s="19">
        <f t="shared" si="0"/>
        <v>0.0007259737890956686</v>
      </c>
      <c r="H13" s="19">
        <f t="shared" si="1"/>
        <v>-0.050235581051365163</v>
      </c>
      <c r="I13" s="19">
        <f t="shared" si="2"/>
        <v>-0.21620792079207918</v>
      </c>
      <c r="J13" s="19">
        <f t="shared" si="3"/>
        <v>-0.08963200262855264</v>
      </c>
      <c r="K13" s="12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'[1]евр-индексы'!L225</f>
        <v>5206.820000000001</v>
      </c>
      <c r="F14" s="24" t="str">
        <f>'[1]евр-индексы'!I225</f>
        <v>5188,77</v>
      </c>
      <c r="G14" s="19">
        <f t="shared" si="0"/>
        <v>-0.0034666072574047746</v>
      </c>
      <c r="H14" s="19">
        <f t="shared" si="1"/>
        <v>-0.04293959129919933</v>
      </c>
      <c r="I14" s="19">
        <f t="shared" si="2"/>
        <v>-0.12881631967763596</v>
      </c>
      <c r="J14" s="19">
        <f t="shared" si="3"/>
        <v>-0.07094538943598916</v>
      </c>
      <c r="K14" s="12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8348.300166670013</v>
      </c>
      <c r="F15" s="24" t="str">
        <f>'[1]инд-обновл'!G125</f>
        <v>8314,74</v>
      </c>
      <c r="G15" s="19">
        <f t="shared" si="0"/>
        <v>-0.0040199999999999125</v>
      </c>
      <c r="H15" s="19">
        <f t="shared" si="1"/>
        <v>-0.05894035928809027</v>
      </c>
      <c r="I15" s="19">
        <f t="shared" si="2"/>
        <v>-0.2112000758941277</v>
      </c>
      <c r="J15" s="19">
        <f t="shared" si="3"/>
        <v>-0.2299740692720874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7"/>
      <c r="H16" s="27"/>
      <c r="I16" s="27"/>
      <c r="J16" s="27"/>
      <c r="K16" s="12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'[1]азия-индексы'!S246</f>
        <v>7000.030000000001</v>
      </c>
      <c r="F17" s="24" t="str">
        <f>'[1]азия-индексы'!K246</f>
        <v>6806,43</v>
      </c>
      <c r="G17" s="19">
        <f aca="true" t="shared" si="4" ref="G17:G22">IF(ISERROR(F17/E17-1),"н/д",F17/E17-1)</f>
        <v>-0.02765702432703865</v>
      </c>
      <c r="H17" s="19">
        <f aca="true" t="shared" si="5" ref="H17:H22">IF(ISERROR(F17/D17-1),"н/д",F17/D17-1)</f>
        <v>-0.10700327079077565</v>
      </c>
      <c r="I17" s="19">
        <f aca="true" t="shared" si="6" ref="I17:I22">IF(ISERROR(F17/C17-1),"н/д",F17/C17-1)</f>
        <v>-0.22812088909049666</v>
      </c>
      <c r="J17" s="19">
        <f aca="true" t="shared" si="7" ref="J17:J22">IF(ISERROR(F17/B17-1),"н/д",F17/B17-1)</f>
        <v>-0.18231259010091294</v>
      </c>
      <c r="K17" s="12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'[1]азия-индексы'!S305</f>
        <v>381.76</v>
      </c>
      <c r="F18" s="24" t="str">
        <f>'[1]азия-индексы'!K305</f>
        <v>388,57</v>
      </c>
      <c r="G18" s="19">
        <f t="shared" si="4"/>
        <v>0.017838432523051173</v>
      </c>
      <c r="H18" s="19">
        <f t="shared" si="5"/>
        <v>-0.06101686723696298</v>
      </c>
      <c r="I18" s="19">
        <f t="shared" si="6"/>
        <v>-0.1921621621621622</v>
      </c>
      <c r="J18" s="19">
        <f t="shared" si="7"/>
        <v>-0.245495145631068</v>
      </c>
      <c r="K18" s="12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16065.42</v>
      </c>
      <c r="F19" s="24">
        <v>15686.243</v>
      </c>
      <c r="G19" s="19">
        <f t="shared" si="4"/>
        <v>-0.023602059578896717</v>
      </c>
      <c r="H19" s="19">
        <f t="shared" si="5"/>
        <v>-0.1026602855814055</v>
      </c>
      <c r="I19" s="19">
        <f t="shared" si="6"/>
        <v>-0.18114613751896236</v>
      </c>
      <c r="J19" s="19">
        <f t="shared" si="7"/>
        <v>-0.10685856630416213</v>
      </c>
      <c r="K19" s="12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'[1]азия-индексы'!S283</f>
        <v>3735.53</v>
      </c>
      <c r="F20" s="24" t="str">
        <f>'[1]азия-индексы'!K283</f>
        <v>3687,01</v>
      </c>
      <c r="G20" s="19">
        <f t="shared" si="4"/>
        <v>-0.012988786062486435</v>
      </c>
      <c r="H20" s="19">
        <f t="shared" si="5"/>
        <v>0.0005427393684140913</v>
      </c>
      <c r="I20" s="19">
        <f t="shared" si="6"/>
        <v>0.05979016958896244</v>
      </c>
      <c r="J20" s="19">
        <f>IF(ISERROR(F20/B20-1),"н/д",F20/B20-1)</f>
        <v>0.4035059002664638</v>
      </c>
      <c r="K20" s="12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'[1]азия-индексы'!S237</f>
        <v>1031.18</v>
      </c>
      <c r="F21" s="24" t="str">
        <f>'[1]азия-индексы'!K237</f>
        <v>1027,15</v>
      </c>
      <c r="G21" s="19">
        <f t="shared" si="4"/>
        <v>-0.003908144067960917</v>
      </c>
      <c r="H21" s="19">
        <f t="shared" si="5"/>
        <v>-0.013787673666119327</v>
      </c>
      <c r="I21" s="19">
        <f t="shared" si="6"/>
        <v>-0.18415409054805398</v>
      </c>
      <c r="J21" s="19">
        <f t="shared" si="7"/>
        <v>-0.13684873949579823</v>
      </c>
      <c r="K21" s="12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56284.59</v>
      </c>
      <c r="F22" s="24">
        <v>55878.44</v>
      </c>
      <c r="G22" s="19">
        <f t="shared" si="4"/>
        <v>-0.00721600708115655</v>
      </c>
      <c r="H22" s="19">
        <f t="shared" si="5"/>
        <v>-0.042166916159324885</v>
      </c>
      <c r="I22" s="19">
        <f t="shared" si="6"/>
        <v>-0.20318268103145365</v>
      </c>
      <c r="J22" s="19">
        <f t="shared" si="7"/>
        <v>-0.20472453496150178</v>
      </c>
      <c r="K22" s="12"/>
    </row>
    <row r="23" spans="1:14" ht="36.75" customHeight="1">
      <c r="A23" s="28" t="s">
        <v>32</v>
      </c>
      <c r="B23" s="28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9">
        <v>82.13</v>
      </c>
      <c r="C24" s="30">
        <v>95.7</v>
      </c>
      <c r="D24" s="30">
        <v>109.54</v>
      </c>
      <c r="E24" s="30">
        <f>'[1]сырье'!L216</f>
        <v>109.03</v>
      </c>
      <c r="F24" s="30" t="str">
        <f>'[1]сырье'!I216</f>
        <v>108,050</v>
      </c>
      <c r="G24" s="19">
        <f aca="true" t="shared" si="8" ref="G24:G33">IF(ISERROR(F24/E24-1),"н/д",F24/E24-1)</f>
        <v>-0.008988351829771646</v>
      </c>
      <c r="H24" s="19">
        <f aca="true" t="shared" si="9" ref="H24:H33">IF(ISERROR(F24/D24-1),"н/д",F24/D24-1)</f>
        <v>-0.013602337045828139</v>
      </c>
      <c r="I24" s="19">
        <f aca="true" t="shared" si="10" ref="I24:I33">IF(ISERROR(F24/C24-1),"н/д",F24/C24-1)</f>
        <v>0.12904911180773238</v>
      </c>
      <c r="J24" s="19">
        <f aca="true" t="shared" si="11" ref="J24:J33">IF(ISERROR(F24/B24-1),"н/д",F24/B24-1)</f>
        <v>0.31559722391330824</v>
      </c>
      <c r="K24" s="12"/>
    </row>
    <row r="25" spans="1:11" ht="18.75">
      <c r="A25" s="17" t="s">
        <v>34</v>
      </c>
      <c r="B25" s="29">
        <v>83.57</v>
      </c>
      <c r="C25" s="30">
        <v>89.25</v>
      </c>
      <c r="D25" s="30">
        <v>92.19</v>
      </c>
      <c r="E25" s="30">
        <f>'[1]сырье'!L221</f>
        <v>98.00999999999999</v>
      </c>
      <c r="F25" s="30" t="str">
        <f>'[1]сырье'!I221</f>
        <v>96,630</v>
      </c>
      <c r="G25" s="19">
        <f t="shared" si="8"/>
        <v>-0.014080195898377723</v>
      </c>
      <c r="H25" s="19">
        <f t="shared" si="9"/>
        <v>0.04816140579238537</v>
      </c>
      <c r="I25" s="19">
        <f t="shared" si="10"/>
        <v>0.08268907563025207</v>
      </c>
      <c r="J25" s="19">
        <f t="shared" si="11"/>
        <v>0.1562761756611224</v>
      </c>
      <c r="K25" s="12"/>
    </row>
    <row r="26" spans="1:116" s="31" customFormat="1" ht="18.75">
      <c r="A26" s="17" t="s">
        <v>35</v>
      </c>
      <c r="B26" s="30">
        <v>1154.6</v>
      </c>
      <c r="C26" s="30">
        <v>1374.1</v>
      </c>
      <c r="D26" s="30">
        <v>1711.7958632117811</v>
      </c>
      <c r="E26" s="18">
        <f>'[1]инд-обновл'!H135</f>
        <v>1702.4049604189868</v>
      </c>
      <c r="F26" s="18" t="str">
        <f>'[1]инд-обновл'!G135</f>
        <v>1696,77</v>
      </c>
      <c r="G26" s="19">
        <f t="shared" si="8"/>
        <v>-0.003309999999999924</v>
      </c>
      <c r="H26" s="19">
        <f t="shared" si="9"/>
        <v>-0.008777835917647692</v>
      </c>
      <c r="I26" s="19">
        <f t="shared" si="10"/>
        <v>0.2348227931009388</v>
      </c>
      <c r="J26" s="19">
        <f t="shared" si="11"/>
        <v>0.46957387839944587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9">
        <v>7672.08</v>
      </c>
      <c r="C27" s="30">
        <v>9401.6</v>
      </c>
      <c r="D27" s="30">
        <v>7721.73</v>
      </c>
      <c r="E27" s="30">
        <f>'[1]сырье'!P243</f>
        <v>7381.076537949701</v>
      </c>
      <c r="F27" s="30">
        <f>'[1]сырье'!N243</f>
        <v>7270.845406857262</v>
      </c>
      <c r="G27" s="19">
        <f t="shared" si="8"/>
        <v>-0.014934289127837563</v>
      </c>
      <c r="H27" s="19">
        <f t="shared" si="9"/>
        <v>-0.058391654867851805</v>
      </c>
      <c r="I27" s="19">
        <f t="shared" si="10"/>
        <v>-0.2266374439608937</v>
      </c>
      <c r="J27" s="19">
        <f t="shared" si="11"/>
        <v>-0.05229801998190031</v>
      </c>
      <c r="K27" s="12"/>
    </row>
    <row r="28" spans="1:11" ht="18.75">
      <c r="A28" s="17" t="s">
        <v>37</v>
      </c>
      <c r="B28" s="29">
        <v>18346</v>
      </c>
      <c r="C28" s="30">
        <v>23875</v>
      </c>
      <c r="D28" s="30">
        <v>18600.03537249199</v>
      </c>
      <c r="E28" s="30">
        <f>'[1]инд-обновл'!H136</f>
        <v>17550.060072086504</v>
      </c>
      <c r="F28" s="30" t="str">
        <f>'[1]инд-обновл'!G136</f>
        <v>17529</v>
      </c>
      <c r="G28" s="19">
        <f t="shared" si="8"/>
        <v>-0.0011999999999999789</v>
      </c>
      <c r="H28" s="19">
        <f t="shared" si="9"/>
        <v>-0.057582437400950814</v>
      </c>
      <c r="I28" s="19">
        <f t="shared" si="10"/>
        <v>-0.26580104712041885</v>
      </c>
      <c r="J28" s="19">
        <f t="shared" si="11"/>
        <v>-0.044532868200152675</v>
      </c>
      <c r="K28" s="12"/>
    </row>
    <row r="29" spans="1:11" ht="18.75">
      <c r="A29" s="17" t="s">
        <v>38</v>
      </c>
      <c r="B29" s="29">
        <v>2350.25</v>
      </c>
      <c r="C29" s="30">
        <v>2488</v>
      </c>
      <c r="D29" s="30">
        <v>2110.9957890991045</v>
      </c>
      <c r="E29" s="30">
        <f>'[1]инд-обновл'!H134</f>
        <v>2070.4943248650334</v>
      </c>
      <c r="F29" s="30" t="str">
        <f>'[1]инд-обновл'!G134</f>
        <v>2059,5</v>
      </c>
      <c r="G29" s="19">
        <f t="shared" si="8"/>
        <v>-0.005310000000000037</v>
      </c>
      <c r="H29" s="19">
        <f t="shared" si="9"/>
        <v>-0.02439407476084121</v>
      </c>
      <c r="I29" s="19">
        <f t="shared" si="10"/>
        <v>-0.17222668810289388</v>
      </c>
      <c r="J29" s="19">
        <f t="shared" si="11"/>
        <v>-0.12371024359110738</v>
      </c>
      <c r="K29" s="12"/>
    </row>
    <row r="30" spans="1:11" ht="18.75">
      <c r="A30" s="17" t="s">
        <v>39</v>
      </c>
      <c r="B30" s="29">
        <v>73.15</v>
      </c>
      <c r="C30" s="30">
        <v>143.25</v>
      </c>
      <c r="D30" s="30">
        <v>99.54</v>
      </c>
      <c r="E30" s="30">
        <f>'[1]сырье'!L229</f>
        <v>91.12</v>
      </c>
      <c r="F30" s="30" t="str">
        <f>'[1]сырье'!I229</f>
        <v>91,510</v>
      </c>
      <c r="G30" s="19">
        <f t="shared" si="8"/>
        <v>0.0042800702370500154</v>
      </c>
      <c r="H30" s="19">
        <f t="shared" si="9"/>
        <v>-0.08067108700020098</v>
      </c>
      <c r="I30" s="19">
        <f t="shared" si="10"/>
        <v>-0.36118673647469457</v>
      </c>
      <c r="J30" s="19">
        <f t="shared" si="11"/>
        <v>0.2509911141490089</v>
      </c>
      <c r="K30" s="12"/>
    </row>
    <row r="31" spans="1:11" ht="18.75">
      <c r="A31" s="17" t="s">
        <v>40</v>
      </c>
      <c r="B31" s="29">
        <v>27.53</v>
      </c>
      <c r="C31" s="30">
        <v>31.74</v>
      </c>
      <c r="D31" s="30">
        <v>25.34</v>
      </c>
      <c r="E31" s="30">
        <f>'[1]сырье'!L233</f>
        <v>23.44</v>
      </c>
      <c r="F31" s="30" t="str">
        <f>'[1]сырье'!I233</f>
        <v>23,410</v>
      </c>
      <c r="G31" s="19">
        <f t="shared" si="8"/>
        <v>-0.0012798634812287712</v>
      </c>
      <c r="H31" s="19">
        <f t="shared" si="9"/>
        <v>-0.07616416732438835</v>
      </c>
      <c r="I31" s="19">
        <f t="shared" si="10"/>
        <v>-0.2624448645242595</v>
      </c>
      <c r="J31" s="19">
        <f t="shared" si="11"/>
        <v>-0.14965492190337815</v>
      </c>
      <c r="K31" s="12"/>
    </row>
    <row r="32" spans="1:11" ht="18.75">
      <c r="A32" s="17" t="s">
        <v>41</v>
      </c>
      <c r="B32" s="29">
        <v>423.75</v>
      </c>
      <c r="C32" s="30">
        <v>607</v>
      </c>
      <c r="D32" s="30">
        <v>654.25</v>
      </c>
      <c r="E32" s="30">
        <f>'[1]сырье'!L228</f>
        <v>605.75</v>
      </c>
      <c r="F32" s="30" t="str">
        <f>'[1]сырье'!I228</f>
        <v>600,250</v>
      </c>
      <c r="G32" s="19">
        <f t="shared" si="8"/>
        <v>-0.009079653322327741</v>
      </c>
      <c r="H32" s="19">
        <f t="shared" si="9"/>
        <v>-0.0825372564004585</v>
      </c>
      <c r="I32" s="19">
        <f t="shared" si="10"/>
        <v>-0.011120263591433255</v>
      </c>
      <c r="J32" s="19">
        <f>IF(ISERROR(F32/B32-1),"н/д",F32/B32-1)</f>
        <v>0.4165191740412979</v>
      </c>
      <c r="K32" s="12"/>
    </row>
    <row r="33" spans="1:11" ht="18.75">
      <c r="A33" s="17" t="s">
        <v>42</v>
      </c>
      <c r="B33" s="29">
        <v>6385.58</v>
      </c>
      <c r="C33" s="30">
        <v>8698.16</v>
      </c>
      <c r="D33" s="30">
        <v>6415.0052399999995</v>
      </c>
      <c r="E33" s="30">
        <f>'[1]сырье'!P232</f>
        <v>6817.25</v>
      </c>
      <c r="F33" s="30">
        <f>'[1]сырье'!N232</f>
        <v>6766.375</v>
      </c>
      <c r="G33" s="19">
        <f t="shared" si="8"/>
        <v>-0.007462686567164201</v>
      </c>
      <c r="H33" s="19">
        <f t="shared" si="9"/>
        <v>0.05477310568806337</v>
      </c>
      <c r="I33" s="19">
        <f t="shared" si="10"/>
        <v>-0.22209122389102987</v>
      </c>
      <c r="J33" s="19">
        <f t="shared" si="11"/>
        <v>0.059633580661427876</v>
      </c>
      <c r="K33" s="12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40869</v>
      </c>
      <c r="F35" s="34">
        <f ca="1">TODAY()</f>
        <v>40870</v>
      </c>
      <c r="G35" s="35"/>
      <c r="H35" s="35"/>
      <c r="I35" s="35"/>
      <c r="J35" s="36">
        <f>WEEKDAY(F35)</f>
        <v>4</v>
      </c>
      <c r="K35" s="12"/>
    </row>
    <row r="36" spans="1:11" ht="18.75">
      <c r="A36" s="17" t="s">
        <v>44</v>
      </c>
      <c r="B36" s="30">
        <v>8.75</v>
      </c>
      <c r="C36" s="30">
        <v>7.75</v>
      </c>
      <c r="D36" s="30">
        <v>8.25</v>
      </c>
      <c r="E36" s="30">
        <v>8.25</v>
      </c>
      <c r="F36" s="30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18">
        <v>973.8</v>
      </c>
      <c r="D37" s="18">
        <v>681.3</v>
      </c>
      <c r="E37" s="18">
        <f>'[1]ост. ср-тв на кс'!M5</f>
        <v>668.8</v>
      </c>
      <c r="F37" s="18">
        <f>'[1]ост. ср-тв на кс'!M4</f>
        <v>698.7</v>
      </c>
      <c r="G37" s="19">
        <f t="shared" si="12"/>
        <v>0.04470693779904322</v>
      </c>
      <c r="H37" s="19">
        <f aca="true" t="shared" si="13" ref="H37:H42">IF(ISERROR(F37/D37-1),"н/д",F37/D37-1)</f>
        <v>0.02553940995156334</v>
      </c>
      <c r="I37" s="19">
        <f aca="true" t="shared" si="14" ref="I37:I42">IF(ISERROR(F37/C37-1),"н/д",F37/C37-1)</f>
        <v>-0.28250154035736286</v>
      </c>
      <c r="J37" s="19">
        <f aca="true" t="shared" si="15" ref="J37:J42">IF(ISERROR(F37/B37-1),"н/д",F37/B37-1)</f>
        <v>-0.22358039782198014</v>
      </c>
      <c r="K37" s="12"/>
    </row>
    <row r="38" spans="1:11" ht="37.5">
      <c r="A38" s="17" t="s">
        <v>46</v>
      </c>
      <c r="B38" s="18">
        <v>665.4</v>
      </c>
      <c r="C38" s="18">
        <v>638.7</v>
      </c>
      <c r="D38" s="18">
        <v>478.1</v>
      </c>
      <c r="E38" s="18">
        <f>'[1]ост. ср-тв на кс'!N5</f>
        <v>502</v>
      </c>
      <c r="F38" s="18">
        <f>'[1]ост. ср-тв на кс'!N4</f>
        <v>526.6</v>
      </c>
      <c r="G38" s="19">
        <f t="shared" si="12"/>
        <v>0.049003984063745065</v>
      </c>
      <c r="H38" s="19">
        <f t="shared" si="13"/>
        <v>0.10144321271700485</v>
      </c>
      <c r="I38" s="19">
        <f t="shared" si="14"/>
        <v>-0.17551276029434792</v>
      </c>
      <c r="J38" s="19">
        <f t="shared" si="15"/>
        <v>-0.20859633303276215</v>
      </c>
      <c r="K38" s="12"/>
    </row>
    <row r="39" spans="1:11" ht="18.75">
      <c r="A39" s="17" t="s">
        <v>47</v>
      </c>
      <c r="B39" s="18">
        <v>8.12</v>
      </c>
      <c r="C39" s="18">
        <v>7</v>
      </c>
      <c r="D39" s="30">
        <v>5.95</v>
      </c>
      <c r="E39" s="30">
        <f>'[1]mibid-mibor'!C8</f>
        <v>6.13</v>
      </c>
      <c r="F39" s="30">
        <f>'[1]mibid-mibor'!D8</f>
        <v>6.13</v>
      </c>
      <c r="G39" s="19">
        <f t="shared" si="12"/>
        <v>0</v>
      </c>
      <c r="H39" s="19">
        <f t="shared" si="13"/>
        <v>0.030252100840336027</v>
      </c>
      <c r="I39" s="19">
        <f t="shared" si="14"/>
        <v>-0.12428571428571433</v>
      </c>
      <c r="J39" s="19">
        <f t="shared" si="15"/>
        <v>-0.24507389162561566</v>
      </c>
      <c r="K39" s="12"/>
    </row>
    <row r="40" spans="1:11" ht="18.75">
      <c r="A40" s="17" t="s">
        <v>48</v>
      </c>
      <c r="B40" s="18">
        <v>11.04</v>
      </c>
      <c r="C40" s="18">
        <v>4.63</v>
      </c>
      <c r="D40" s="30">
        <v>6.87</v>
      </c>
      <c r="E40" s="30">
        <f>'[1]mibid-mibor'!E8</f>
        <v>7.13</v>
      </c>
      <c r="F40" s="30">
        <f>'[1]mibid-mibor'!F8</f>
        <v>7.13</v>
      </c>
      <c r="G40" s="19">
        <f t="shared" si="12"/>
        <v>0</v>
      </c>
      <c r="H40" s="19">
        <f t="shared" si="13"/>
        <v>0.03784570596797665</v>
      </c>
      <c r="I40" s="19">
        <f t="shared" si="14"/>
        <v>0.5399568034557236</v>
      </c>
      <c r="J40" s="19">
        <f t="shared" si="15"/>
        <v>-0.35416666666666663</v>
      </c>
      <c r="K40" s="12"/>
    </row>
    <row r="41" spans="1:11" ht="18.75">
      <c r="A41" s="17" t="s">
        <v>49</v>
      </c>
      <c r="B41" s="30">
        <v>30.2</v>
      </c>
      <c r="C41" s="30">
        <v>30.72</v>
      </c>
      <c r="D41" s="30">
        <v>30.124549038111812</v>
      </c>
      <c r="E41" s="30">
        <f>'[1]МакроDelay'!M36</f>
        <v>30.969221412405158</v>
      </c>
      <c r="F41" s="30">
        <f>'[1]МакроDelay'!J36</f>
        <v>31.0612</v>
      </c>
      <c r="G41" s="19">
        <f t="shared" si="12"/>
        <v>0.002969999999999917</v>
      </c>
      <c r="H41" s="19">
        <f>IF(ISERROR(F41/D41-1),"н/д",F41/D41-1)</f>
        <v>0.031092613559233317</v>
      </c>
      <c r="I41" s="19">
        <f t="shared" si="14"/>
        <v>0.011106770833333446</v>
      </c>
      <c r="J41" s="19">
        <f t="shared" si="15"/>
        <v>0.028516556291390716</v>
      </c>
      <c r="K41" s="12"/>
    </row>
    <row r="42" spans="1:11" ht="18.75">
      <c r="A42" s="17" t="s">
        <v>50</v>
      </c>
      <c r="B42" s="30">
        <v>43.5</v>
      </c>
      <c r="C42" s="30">
        <v>39.79</v>
      </c>
      <c r="D42" s="30">
        <v>42.18320336292199</v>
      </c>
      <c r="E42" s="30">
        <f>'[1]МакроDelay'!M39</f>
        <v>41.8610853084829</v>
      </c>
      <c r="F42" s="30">
        <f>'[1]МакроDelay'!J39</f>
        <v>41.9109</v>
      </c>
      <c r="G42" s="19">
        <f t="shared" si="12"/>
        <v>0.0011900000000000244</v>
      </c>
      <c r="H42" s="19">
        <f t="shared" si="13"/>
        <v>-0.006455255675564375</v>
      </c>
      <c r="I42" s="19">
        <f t="shared" si="14"/>
        <v>0.05330233727067091</v>
      </c>
      <c r="J42" s="19">
        <f t="shared" si="15"/>
        <v>-0.03653103448275863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40844</v>
      </c>
      <c r="E43" s="39">
        <f>'[1]ЗВР-cbr'!D4</f>
        <v>40851</v>
      </c>
      <c r="F43" s="39">
        <f>'[1]ЗВР-cbr'!D3</f>
        <v>40858</v>
      </c>
      <c r="G43" s="41"/>
      <c r="H43" s="41"/>
      <c r="I43" s="41"/>
      <c r="J43" s="41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'[1]ЗВР-cbr'!L5</f>
        <v>522</v>
      </c>
      <c r="E44" s="18" t="str">
        <f>'[1]ЗВР-cbr'!L4</f>
        <v>517,8</v>
      </c>
      <c r="F44" s="18" t="str">
        <f>'[1]ЗВР-cbr'!L3</f>
        <v>516</v>
      </c>
      <c r="G44" s="19">
        <f>IF(ISERROR(F44/E44-1),"н/д",F44/E44-1)</f>
        <v>-0.0034762456546928444</v>
      </c>
      <c r="H44" s="19">
        <f>IF(ISERROR(F44/D44-1),"н/д",F44/D44-1)</f>
        <v>-0.011494252873563204</v>
      </c>
      <c r="I44" s="19">
        <f>IF(ISERROR(F44/C44-1),"н/д",F44/C44-1)</f>
        <v>0.17888965044551064</v>
      </c>
      <c r="J44" s="19">
        <f>IF(ISERROR(F44/B44-1),"н/д",F44/B44-1)</f>
        <v>0.21126760563380276</v>
      </c>
      <c r="K44" s="12"/>
    </row>
    <row r="45" spans="1:11" ht="18.75">
      <c r="A45" s="42"/>
      <c r="B45" s="39">
        <v>39814</v>
      </c>
      <c r="C45" s="39">
        <v>40179</v>
      </c>
      <c r="D45" s="39">
        <v>40847</v>
      </c>
      <c r="E45" s="39">
        <v>40854</v>
      </c>
      <c r="F45" s="39">
        <v>40861</v>
      </c>
      <c r="G45" s="41"/>
      <c r="H45" s="41"/>
      <c r="I45" s="41"/>
      <c r="J45" s="41"/>
      <c r="K45" s="12"/>
    </row>
    <row r="46" spans="1:11" ht="56.25">
      <c r="A46" s="17" t="s">
        <v>53</v>
      </c>
      <c r="B46" s="18">
        <v>13.3</v>
      </c>
      <c r="C46" s="18">
        <v>8.8</v>
      </c>
      <c r="D46" s="43">
        <v>5.2</v>
      </c>
      <c r="E46" s="43">
        <v>5.4</v>
      </c>
      <c r="F46" s="43">
        <v>5.5</v>
      </c>
      <c r="G46" s="19">
        <f>IF(ISERROR(F46-E46),"н/д",F46-E46)/100</f>
        <v>0.0009999999999999966</v>
      </c>
      <c r="H46" s="19">
        <f>IF(ISERROR(F46-E46),"н/д",F46-E46)/100</f>
        <v>0.0009999999999999966</v>
      </c>
      <c r="I46" s="19"/>
      <c r="J46" s="19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18">
        <v>13493.2</v>
      </c>
      <c r="C48" s="18">
        <v>15697.7</v>
      </c>
      <c r="D48" s="18">
        <f>'[1]M2'!T14</f>
        <v>20850.4</v>
      </c>
      <c r="E48" s="18">
        <f>'[1]M2'!T15</f>
        <v>21083.8</v>
      </c>
      <c r="F48" s="18">
        <f>'[1]M2'!T16</f>
        <v>21497.4</v>
      </c>
      <c r="G48" s="19">
        <f>IF(ISERROR(F48/E48-1),"н/д",F48/E48-1)</f>
        <v>0.01961695709502087</v>
      </c>
      <c r="H48" s="19">
        <f>IF(ISERROR(F48/D48-1),"н/д",F48/D48-1)</f>
        <v>0.03103057974906953</v>
      </c>
      <c r="I48" s="19">
        <f>IF(ISERROR(F48/C48-1),"н/д",F48/C48-1)</f>
        <v>0.3694617682845258</v>
      </c>
      <c r="J48" s="19">
        <f>IF(ISERROR(F48/B48-1),"н/д",F48/B48-1)</f>
        <v>0.5932025020010079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'[1]ПромПр-во'!I403</f>
        <v>105.2</v>
      </c>
      <c r="E49" s="18">
        <f>'[1]ПромПр-во'!I404</f>
        <v>106.2</v>
      </c>
      <c r="F49" s="18">
        <f>'[1]ПромПр-во'!I405</f>
        <v>103.9</v>
      </c>
      <c r="G49" s="19">
        <f>IF(ISERROR(F49/E49-1),"н/д",F49/E49-1)</f>
        <v>-0.021657250470809797</v>
      </c>
      <c r="H49" s="19">
        <f>IF(ISERROR(F49/D49-1),"н/д",F49/D49-1)</f>
        <v>-0.012357414448669224</v>
      </c>
      <c r="I49" s="19">
        <f>IF(ISERROR(F49/C49-1),"н/д",F49/C49-1)</f>
        <v>0.14553472987872107</v>
      </c>
      <c r="J49" s="19">
        <f>IF(ISERROR(F49/B49-1),"н/д",F49/B49-1)</f>
        <v>0.01762977473065641</v>
      </c>
      <c r="K49" s="8"/>
    </row>
    <row r="50" spans="1:11" ht="18.75">
      <c r="A50" s="38"/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57</v>
      </c>
      <c r="B51" s="18">
        <v>40.6</v>
      </c>
      <c r="C51" s="18">
        <v>37.641</v>
      </c>
      <c r="D51" s="18">
        <v>36.8452</v>
      </c>
      <c r="E51" s="18">
        <v>36.7778</v>
      </c>
      <c r="F51" s="18">
        <v>36.002</v>
      </c>
      <c r="G51" s="19">
        <f>IF(ISERROR(F51/E51-1),"н/д",F51/E51-1)</f>
        <v>-0.02109424707296237</v>
      </c>
      <c r="H51" s="19">
        <f>IF(ISERROR(F51/D51-1),"н/д",F51/D51-1)</f>
        <v>-0.02288493480833309</v>
      </c>
      <c r="I51" s="19">
        <f>IF(ISERROR(F51/C51-1),"н/д",F51/C51-1)</f>
        <v>-0.04354294519274182</v>
      </c>
      <c r="J51" s="19">
        <f>IF(ISERROR(F51/B51-1),"н/д",F51/B51-1)</f>
        <v>-0.1132512315270936</v>
      </c>
      <c r="K51" s="12"/>
    </row>
    <row r="52" spans="1:11" ht="37.5">
      <c r="A52" s="17" t="s">
        <v>58</v>
      </c>
      <c r="B52" s="18">
        <v>1421.439</v>
      </c>
      <c r="C52" s="18">
        <v>2094.731</v>
      </c>
      <c r="D52" s="18">
        <v>3689.183</v>
      </c>
      <c r="E52" s="18">
        <v>3697.162</v>
      </c>
      <c r="F52" s="18">
        <v>3995.038</v>
      </c>
      <c r="G52" s="19">
        <f>IF(ISERROR(F52/E52-1),"н/д",F52/E52-1)</f>
        <v>0.08056882549371669</v>
      </c>
      <c r="H52" s="19">
        <f>IF(ISERROR(F52/D52-1),"н/д",F52/D52-1)</f>
        <v>0.08290589000328796</v>
      </c>
      <c r="I52" s="19">
        <f>IF(ISERROR(F52/C52-1),"н/д",F52/C52-1)</f>
        <v>0.9071842637551073</v>
      </c>
      <c r="J52" s="19">
        <f>IF(ISERROR(F52/B52-1),"н/д",F52/B52-1)</f>
        <v>1.8105588773067294</v>
      </c>
      <c r="K52" s="8"/>
    </row>
    <row r="53" spans="1:14" ht="36" customHeight="1">
      <c r="A53" s="28" t="s">
        <v>59</v>
      </c>
      <c r="B53" s="28"/>
      <c r="C53" s="28"/>
      <c r="D53" s="28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60</v>
      </c>
      <c r="C54" s="44" t="s">
        <v>61</v>
      </c>
      <c r="D54" s="44">
        <v>40756</v>
      </c>
      <c r="E54" s="44">
        <v>40787</v>
      </c>
      <c r="F54" s="44">
        <v>40817</v>
      </c>
      <c r="G54" s="47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4" t="s">
        <v>60</v>
      </c>
      <c r="C58" s="44" t="s">
        <v>61</v>
      </c>
      <c r="D58" s="44">
        <v>40725</v>
      </c>
      <c r="E58" s="44">
        <v>40756</v>
      </c>
      <c r="F58" s="44">
        <v>40787</v>
      </c>
      <c r="G58" s="47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8">
        <v>303.4</v>
      </c>
      <c r="C59" s="48">
        <v>400.4</v>
      </c>
      <c r="D59" s="48">
        <v>42.636</v>
      </c>
      <c r="E59" s="48">
        <v>44.6</v>
      </c>
      <c r="F59" s="48">
        <v>43.32</v>
      </c>
      <c r="G59" s="19">
        <f>IF(ISERROR(F59/E59-1),"н/д",F59/E59-1)</f>
        <v>-0.028699551569506765</v>
      </c>
      <c r="H59" s="19">
        <f>IF(ISERROR(C59/B59-1),"н/д",C59/B59-1)</f>
        <v>0.3197099538562953</v>
      </c>
      <c r="I59" s="12"/>
      <c r="J59" s="5"/>
    </row>
    <row r="60" spans="1:10" ht="18.75">
      <c r="A60" s="17" t="s">
        <v>68</v>
      </c>
      <c r="B60" s="48">
        <v>191.8</v>
      </c>
      <c r="C60" s="48">
        <v>248.7</v>
      </c>
      <c r="D60" s="48">
        <v>27.473</v>
      </c>
      <c r="E60" s="48">
        <v>29.9</v>
      </c>
      <c r="F60" s="48">
        <v>26.01</v>
      </c>
      <c r="G60" s="19">
        <f>IF(ISERROR(F60/E60-1),"н/д",F60/E60-1)</f>
        <v>-0.1301003344481605</v>
      </c>
      <c r="H60" s="19">
        <f>IF(ISERROR(C60/B60-1),"н/д",C60/B60-1)</f>
        <v>0.2966631908237747</v>
      </c>
      <c r="I60" s="12"/>
      <c r="J60" s="5"/>
    </row>
    <row r="61" spans="1:10" ht="37.5">
      <c r="A61" s="17" t="s">
        <v>69</v>
      </c>
      <c r="B61" s="48">
        <f>B59-B60</f>
        <v>111.59999999999997</v>
      </c>
      <c r="C61" s="48">
        <f>C59-C60</f>
        <v>151.7</v>
      </c>
      <c r="D61" s="48">
        <f>D59-D60</f>
        <v>15.163000000000004</v>
      </c>
      <c r="E61" s="48">
        <f>E59-E60</f>
        <v>14.700000000000003</v>
      </c>
      <c r="F61" s="48">
        <f>F59-F60</f>
        <v>17.31</v>
      </c>
      <c r="G61" s="19">
        <f>IF(ISERROR(F61/E61-1),"н/д",F61/E61-1)</f>
        <v>0.17755102040816295</v>
      </c>
      <c r="H61" s="19">
        <f>IF(ISERROR(C61/B61-1),"н/д",C61/B61-1)</f>
        <v>0.35931899641577103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2011-11-23T09:49:38Z</dcterms:created>
  <dcterms:modified xsi:type="dcterms:W3CDTF">2011-11-23T09:50:32Z</dcterms:modified>
  <cp:category/>
  <cp:version/>
  <cp:contentType/>
  <cp:contentStatus/>
</cp:coreProperties>
</file>