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<sst xmlns="http://schemas.openxmlformats.org/spreadsheetml/2006/main" count="77" uniqueCount="70">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</sst>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1035,55</v>
          </cell>
          <cell r="S237">
            <v>1020.52</v>
          </cell>
        </row>
        <row r="246">
          <cell r="K246" t="str">
            <v>6988,65</v>
          </cell>
          <cell r="S246">
            <v>6898.78</v>
          </cell>
        </row>
        <row r="283">
          <cell r="K283" t="str">
            <v>3695,82</v>
          </cell>
          <cell r="S283">
            <v>3647.05</v>
          </cell>
        </row>
        <row r="305">
          <cell r="K305" t="str">
            <v>382,90</v>
          </cell>
          <cell r="S305">
            <v>383.31</v>
          </cell>
        </row>
      </sheetData>
      <sheetData sheetId="2">
        <row r="14">
          <cell r="I14" t="str">
            <v>5698,41</v>
          </cell>
          <cell r="L14">
            <v>5745.33</v>
          </cell>
        </row>
        <row r="225">
          <cell r="I225" t="str">
            <v>5281,68</v>
          </cell>
          <cell r="L225">
            <v>5312.76</v>
          </cell>
        </row>
        <row r="245">
          <cell r="I245" t="str">
            <v>2977,14</v>
          </cell>
          <cell r="L245">
            <v>3012.93</v>
          </cell>
        </row>
      </sheetData>
      <sheetData sheetId="3">
        <row r="121">
          <cell r="G121" t="str">
            <v>11523,01</v>
          </cell>
          <cell r="H121">
            <v>11231.770198746503</v>
          </cell>
        </row>
        <row r="122">
          <cell r="G122" t="str">
            <v>1192,55</v>
          </cell>
          <cell r="H122">
            <v>1158.6704753021647</v>
          </cell>
        </row>
        <row r="124">
          <cell r="G124" t="str">
            <v>2527,34</v>
          </cell>
          <cell r="H124">
            <v>2441.5205525769215</v>
          </cell>
        </row>
        <row r="125">
          <cell r="G125" t="str">
            <v>8477,82</v>
          </cell>
          <cell r="H125">
            <v>8287.457110179184</v>
          </cell>
        </row>
        <row r="126">
          <cell r="G126" t="str">
            <v>1456</v>
          </cell>
          <cell r="H126">
            <v>1466.2195502653494</v>
          </cell>
        </row>
        <row r="128">
          <cell r="G128" t="str">
            <v>1465,53</v>
          </cell>
          <cell r="H128">
            <v>1475.2667606200926</v>
          </cell>
        </row>
        <row r="134">
          <cell r="G134" t="str">
            <v>2011,36</v>
          </cell>
          <cell r="H134">
            <v>2026.0080381155753</v>
          </cell>
        </row>
        <row r="135">
          <cell r="G135" t="str">
            <v>1704,88</v>
          </cell>
          <cell r="H135">
            <v>1710.7993658056878</v>
          </cell>
        </row>
        <row r="136">
          <cell r="G136" t="str">
            <v>17030</v>
          </cell>
          <cell r="H136">
            <v>17179.981236191958</v>
          </cell>
        </row>
      </sheetData>
      <sheetData sheetId="4">
        <row r="3">
          <cell r="D3">
            <v>40865</v>
          </cell>
          <cell r="L3" t="str">
            <v>515,1</v>
          </cell>
        </row>
        <row r="4">
          <cell r="D4">
            <v>40858</v>
          </cell>
          <cell r="L4" t="str">
            <v>516</v>
          </cell>
        </row>
        <row r="5">
          <cell r="D5">
            <v>40851</v>
          </cell>
          <cell r="L5" t="str">
            <v>517,8</v>
          </cell>
        </row>
      </sheetData>
      <sheetData sheetId="5">
        <row r="8">
          <cell r="C8">
            <v>6.09</v>
          </cell>
          <cell r="D8">
            <v>6.09</v>
          </cell>
          <cell r="E8">
            <v>7.07</v>
          </cell>
          <cell r="F8">
            <v>7.07</v>
          </cell>
        </row>
      </sheetData>
      <sheetData sheetId="6">
        <row r="36">
          <cell r="J36">
            <v>31.4117</v>
          </cell>
          <cell r="M36">
            <v>31.578751595942535</v>
          </cell>
        </row>
        <row r="39">
          <cell r="J39">
            <v>41.7744</v>
          </cell>
          <cell r="M39">
            <v>42.02529098719355</v>
          </cell>
        </row>
      </sheetData>
      <sheetData sheetId="7">
        <row r="216">
          <cell r="I216" t="str">
            <v>108,770</v>
          </cell>
          <cell r="L216">
            <v>109</v>
          </cell>
        </row>
        <row r="221">
          <cell r="I221" t="str">
            <v>97,630</v>
          </cell>
          <cell r="L221">
            <v>98.21</v>
          </cell>
        </row>
        <row r="228">
          <cell r="I228" t="str">
            <v>597,500</v>
          </cell>
          <cell r="L228">
            <v>598.5</v>
          </cell>
        </row>
        <row r="229">
          <cell r="I229" t="str">
            <v>91,250</v>
          </cell>
          <cell r="L229">
            <v>91.35</v>
          </cell>
        </row>
        <row r="232">
          <cell r="N232">
            <v>6672.25625</v>
          </cell>
          <cell r="P232">
            <v>6639.1875</v>
          </cell>
        </row>
        <row r="233">
          <cell r="I233" t="str">
            <v>22,990</v>
          </cell>
          <cell r="L233">
            <v>23.119999999999997</v>
          </cell>
        </row>
        <row r="243">
          <cell r="N243">
            <v>7384.383471882475</v>
          </cell>
          <cell r="P243">
            <v>7432.885169563147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3">
          <cell r="I403">
            <v>105.2</v>
          </cell>
        </row>
        <row r="404">
          <cell r="I404">
            <v>106.2</v>
          </cell>
        </row>
        <row r="405">
          <cell r="I405">
            <v>103.9</v>
          </cell>
        </row>
      </sheetData>
      <sheetData sheetId="11">
        <row r="4">
          <cell r="M4">
            <v>688</v>
          </cell>
          <cell r="N4">
            <v>506.4</v>
          </cell>
        </row>
        <row r="5">
          <cell r="M5">
            <v>707.4</v>
          </cell>
          <cell r="N5">
            <v>524.3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" sqref="C6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40876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40875</v>
      </c>
      <c r="F4" s="13">
        <f ca="1">TODAY()</f>
        <v>40876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1475.2667606200926</v>
      </c>
      <c r="F6" s="18" t="str">
        <f>'[1]инд-обновл'!G128</f>
        <v>1465,53</v>
      </c>
      <c r="G6" s="19">
        <f>IF(ISERROR(F6/E6-1),"н/д",F6/E6-1)</f>
        <v>-0.006599999999999939</v>
      </c>
      <c r="H6" s="19">
        <f>IF(ISERROR(F6/D6-1),"н/д",F6/D6-1)</f>
        <v>-0.013110129854634334</v>
      </c>
      <c r="I6" s="19">
        <f>IF(ISERROR(F6/C6-1),"н/д",F6/C6-1)</f>
        <v>-0.1720169491525424</v>
      </c>
      <c r="J6" s="19">
        <f>IF(ISERROR(F6/B6-1),"н/д",F6/B6-1)</f>
        <v>0.014418218315221054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1466.2195502653494</v>
      </c>
      <c r="F7" s="18" t="str">
        <f>'[1]инд-обновл'!G126</f>
        <v>1456</v>
      </c>
      <c r="G7" s="19">
        <f>IF(ISERROR(F7/E7-1),"н/д",F7/E7-1)</f>
        <v>-0.006969999999999921</v>
      </c>
      <c r="H7" s="19">
        <f>IF(ISERROR(F7/D7-1),"н/д",F7/D7-1)</f>
        <v>-0.00019810827510813311</v>
      </c>
      <c r="I7" s="19">
        <f>IF(ISERROR(F7/C7-1),"н/д",F7/C7-1)</f>
        <v>-0.12709832134292565</v>
      </c>
      <c r="J7" s="19">
        <f>IF(ISERROR(F7/B7-1),"н/д",F7/B7-1)</f>
        <v>0.06277372262773717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11231.770198746503</v>
      </c>
      <c r="F9" s="25" t="str">
        <f>'[1]инд-обновл'!G121</f>
        <v>11523,01</v>
      </c>
      <c r="G9" s="19">
        <f aca="true" t="shared" si="0" ref="G9:G15">IF(ISERROR(F9/E9-1),"н/д",F9/E9-1)</f>
        <v>0.02593000000000001</v>
      </c>
      <c r="H9" s="19">
        <f aca="true" t="shared" si="1" ref="H9:H15">IF(ISERROR(F9/D9-1),"н/д",F9/D9-1)</f>
        <v>-0.0361381235224687</v>
      </c>
      <c r="I9" s="19">
        <f aca="true" t="shared" si="2" ref="I9:I15">IF(ISERROR(F9/C9-1),"н/д",F9/C9-1)</f>
        <v>-0.013018415417558882</v>
      </c>
      <c r="J9" s="19">
        <f aca="true" t="shared" si="3" ref="J9:J15">IF(ISERROR(F9/B9-1),"н/д",F9/B9-1)</f>
        <v>0.08523356564324724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2441.5205525769215</v>
      </c>
      <c r="F10" s="25" t="str">
        <f>'[1]инд-обновл'!G124</f>
        <v>2527,34</v>
      </c>
      <c r="G10" s="19">
        <f t="shared" si="0"/>
        <v>0.035150000000000015</v>
      </c>
      <c r="H10" s="19">
        <f t="shared" si="1"/>
        <v>-0.05851020307177712</v>
      </c>
      <c r="I10" s="19">
        <f t="shared" si="2"/>
        <v>-0.06498705142434325</v>
      </c>
      <c r="J10" s="19">
        <f t="shared" si="3"/>
        <v>0.09078118256365997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1158.6704753021647</v>
      </c>
      <c r="F11" s="24" t="str">
        <f>'[1]инд-обновл'!G122</f>
        <v>1192,55</v>
      </c>
      <c r="G11" s="19">
        <f t="shared" si="0"/>
        <v>0.029239999999999933</v>
      </c>
      <c r="H11" s="19">
        <f t="shared" si="1"/>
        <v>-0.04846984847489899</v>
      </c>
      <c r="I11" s="19">
        <f t="shared" si="2"/>
        <v>-0.06246069182389946</v>
      </c>
      <c r="J11" s="19">
        <f t="shared" si="3"/>
        <v>0.04152838427947603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'[1]евр-индексы'!L245</f>
        <v>3012.93</v>
      </c>
      <c r="F12" s="24" t="str">
        <f>'[1]евр-индексы'!I245</f>
        <v>2977,14</v>
      </c>
      <c r="G12" s="19">
        <f t="shared" si="0"/>
        <v>-0.011878802361820595</v>
      </c>
      <c r="H12" s="19">
        <f t="shared" si="1"/>
        <v>-0.029719749831341513</v>
      </c>
      <c r="I12" s="19">
        <f t="shared" si="2"/>
        <v>-0.21695423461336139</v>
      </c>
      <c r="J12" s="19">
        <f t="shared" si="3"/>
        <v>-0.2708449669360764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5745.33</v>
      </c>
      <c r="F13" s="25" t="str">
        <f>'[1]евр-индексы'!I14</f>
        <v>5698,41</v>
      </c>
      <c r="G13" s="19">
        <f t="shared" si="0"/>
        <v>-0.008166632726057554</v>
      </c>
      <c r="H13" s="19">
        <f t="shared" si="1"/>
        <v>-0.02332672323811258</v>
      </c>
      <c r="I13" s="19">
        <f t="shared" si="2"/>
        <v>-0.19400141442715702</v>
      </c>
      <c r="J13" s="19">
        <f t="shared" si="3"/>
        <v>-0.06383932971907347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'[1]евр-индексы'!L225</f>
        <v>5312.76</v>
      </c>
      <c r="F14" s="24" t="str">
        <f>'[1]евр-индексы'!I225</f>
        <v>5281,68</v>
      </c>
      <c r="G14" s="19">
        <f t="shared" si="0"/>
        <v>-0.005850066632033024</v>
      </c>
      <c r="H14" s="19">
        <f t="shared" si="1"/>
        <v>-0.025802488946928714</v>
      </c>
      <c r="I14" s="19">
        <f t="shared" si="2"/>
        <v>-0.11321692411014095</v>
      </c>
      <c r="J14" s="19">
        <f t="shared" si="3"/>
        <v>-0.054309758281110065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8287.457110179184</v>
      </c>
      <c r="F15" s="24" t="str">
        <f>'[1]инд-обновл'!G125</f>
        <v>8477,82</v>
      </c>
      <c r="G15" s="19">
        <f t="shared" si="0"/>
        <v>0.022969999999999935</v>
      </c>
      <c r="H15" s="19">
        <f t="shared" si="1"/>
        <v>-0.04048301652003039</v>
      </c>
      <c r="I15" s="19">
        <f t="shared" si="2"/>
        <v>-0.19572905796414009</v>
      </c>
      <c r="J15" s="19">
        <f t="shared" si="3"/>
        <v>-0.21487127245786264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'[1]азия-индексы'!S246</f>
        <v>6898.78</v>
      </c>
      <c r="F17" s="24" t="str">
        <f>'[1]азия-индексы'!K246</f>
        <v>6988,65</v>
      </c>
      <c r="G17" s="19">
        <f aca="true" t="shared" si="4" ref="G17:G22">IF(ISERROR(F17/E17-1),"н/д",F17/E17-1)</f>
        <v>0.013026940995364278</v>
      </c>
      <c r="H17" s="19">
        <f aca="true" t="shared" si="5" ref="H17:H22">IF(ISERROR(F17/D17-1),"н/д",F17/D17-1)</f>
        <v>-0.08309619116217382</v>
      </c>
      <c r="I17" s="19">
        <f aca="true" t="shared" si="6" ref="I17:I22">IF(ISERROR(F17/C17-1),"н/д",F17/C17-1)</f>
        <v>-0.20745633930596508</v>
      </c>
      <c r="J17" s="19">
        <f aca="true" t="shared" si="7" ref="J17:J22">IF(ISERROR(F17/B17-1),"н/д",F17/B17-1)</f>
        <v>-0.1604216722729458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'[1]азия-индексы'!S305</f>
        <v>383.31</v>
      </c>
      <c r="F18" s="24" t="str">
        <f>'[1]азия-индексы'!K305</f>
        <v>382,90</v>
      </c>
      <c r="G18" s="19">
        <f t="shared" si="4"/>
        <v>-0.0010696303253242556</v>
      </c>
      <c r="H18" s="19">
        <f t="shared" si="5"/>
        <v>-0.07471847663235232</v>
      </c>
      <c r="I18" s="19">
        <f t="shared" si="6"/>
        <v>-0.20395010395010404</v>
      </c>
      <c r="J18" s="19">
        <f t="shared" si="7"/>
        <v>-0.2565048543689321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16167.13</v>
      </c>
      <c r="F19" s="24">
        <v>15986.75</v>
      </c>
      <c r="G19" s="19">
        <f t="shared" si="4"/>
        <v>-0.011157206009972054</v>
      </c>
      <c r="H19" s="19">
        <f t="shared" si="5"/>
        <v>-0.0854696258701676</v>
      </c>
      <c r="I19" s="19">
        <f t="shared" si="6"/>
        <v>-0.16545905950719186</v>
      </c>
      <c r="J19" s="19">
        <f t="shared" si="7"/>
        <v>-0.08974833456698739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'[1]азия-индексы'!S283</f>
        <v>3647.05</v>
      </c>
      <c r="F20" s="24" t="str">
        <f>'[1]азия-индексы'!K283</f>
        <v>3695,82</v>
      </c>
      <c r="G20" s="19">
        <f t="shared" si="4"/>
        <v>0.01337245170754442</v>
      </c>
      <c r="H20" s="19">
        <f t="shared" si="5"/>
        <v>0.002933506286278753</v>
      </c>
      <c r="I20" s="19">
        <f t="shared" si="6"/>
        <v>0.062322506467375804</v>
      </c>
      <c r="J20" s="19">
        <f>IF(ISERROR(F20/B20-1),"н/д",F20/B20-1)</f>
        <v>0.40685953559193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'[1]азия-индексы'!S237</f>
        <v>1020.52</v>
      </c>
      <c r="F21" s="24" t="str">
        <f>'[1]азия-индексы'!K237</f>
        <v>1035,55</v>
      </c>
      <c r="G21" s="19">
        <f t="shared" si="4"/>
        <v>0.014727785834672602</v>
      </c>
      <c r="H21" s="19">
        <f t="shared" si="5"/>
        <v>-0.005722460658083017</v>
      </c>
      <c r="I21" s="19">
        <f t="shared" si="6"/>
        <v>-0.1774821286735505</v>
      </c>
      <c r="J21" s="19">
        <f t="shared" si="7"/>
        <v>-0.12978991596638656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54894.49</v>
      </c>
      <c r="F22" s="24">
        <v>56017.35</v>
      </c>
      <c r="G22" s="19">
        <f t="shared" si="4"/>
        <v>0.02045487625442921</v>
      </c>
      <c r="H22" s="19">
        <f t="shared" si="5"/>
        <v>-0.039785808281647794</v>
      </c>
      <c r="I22" s="19">
        <f t="shared" si="6"/>
        <v>-0.20120184739010794</v>
      </c>
      <c r="J22" s="19">
        <f t="shared" si="7"/>
        <v>-0.20274753426412195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'[1]сырье'!L216</f>
        <v>109</v>
      </c>
      <c r="F24" s="30" t="str">
        <f>'[1]сырье'!I216</f>
        <v>108,770</v>
      </c>
      <c r="G24" s="19">
        <f aca="true" t="shared" si="8" ref="G24:G33">IF(ISERROR(F24/E24-1),"н/д",F24/E24-1)</f>
        <v>-0.002110091743119269</v>
      </c>
      <c r="H24" s="19">
        <f aca="true" t="shared" si="9" ref="H24:H33">IF(ISERROR(F24/D24-1),"н/д",F24/D24-1)</f>
        <v>-0.007029395654555515</v>
      </c>
      <c r="I24" s="19">
        <f aca="true" t="shared" si="10" ref="I24:I33">IF(ISERROR(F24/C24-1),"н/д",F24/C24-1)</f>
        <v>0.1365726227795192</v>
      </c>
      <c r="J24" s="19">
        <f aca="true" t="shared" si="11" ref="J24:J33">IF(ISERROR(F24/B24-1),"н/д",F24/B24-1)</f>
        <v>0.3243638134664557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'[1]сырье'!L221</f>
        <v>98.21</v>
      </c>
      <c r="F25" s="30" t="str">
        <f>'[1]сырье'!I221</f>
        <v>97,630</v>
      </c>
      <c r="G25" s="19">
        <f t="shared" si="8"/>
        <v>-0.00590571224926173</v>
      </c>
      <c r="H25" s="19">
        <f t="shared" si="9"/>
        <v>0.059008569259138666</v>
      </c>
      <c r="I25" s="19">
        <f t="shared" si="10"/>
        <v>0.09389355742296912</v>
      </c>
      <c r="J25" s="19">
        <f t="shared" si="11"/>
        <v>0.1682421921742252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1710.7993658056878</v>
      </c>
      <c r="F26" s="18" t="str">
        <f>'[1]инд-обновл'!G135</f>
        <v>1704,88</v>
      </c>
      <c r="G26" s="19">
        <f t="shared" si="8"/>
        <v>-0.0034600000000000186</v>
      </c>
      <c r="H26" s="19">
        <f t="shared" si="9"/>
        <v>-0.0040401214656548</v>
      </c>
      <c r="I26" s="19">
        <f t="shared" si="10"/>
        <v>0.24072483807583156</v>
      </c>
      <c r="J26" s="19">
        <f t="shared" si="11"/>
        <v>0.47659795600207877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'[1]сырье'!P243</f>
        <v>7432.885169563147</v>
      </c>
      <c r="F27" s="30">
        <f>'[1]сырье'!N243</f>
        <v>7384.383471882475</v>
      </c>
      <c r="G27" s="19">
        <f t="shared" si="8"/>
        <v>-0.006525285481239762</v>
      </c>
      <c r="H27" s="19">
        <f t="shared" si="9"/>
        <v>-0.043687946628219954</v>
      </c>
      <c r="I27" s="19">
        <f t="shared" si="10"/>
        <v>-0.21456098197301798</v>
      </c>
      <c r="J27" s="19">
        <f t="shared" si="11"/>
        <v>-0.037499156437045156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17179.981236191958</v>
      </c>
      <c r="F28" s="30" t="str">
        <f>'[1]инд-обновл'!G136</f>
        <v>17030</v>
      </c>
      <c r="G28" s="19">
        <f t="shared" si="8"/>
        <v>-0.008730000000000127</v>
      </c>
      <c r="H28" s="19">
        <f t="shared" si="9"/>
        <v>-0.08441034337031161</v>
      </c>
      <c r="I28" s="19">
        <f t="shared" si="10"/>
        <v>-0.2867015706806283</v>
      </c>
      <c r="J28" s="19">
        <f t="shared" si="11"/>
        <v>-0.07173225771285296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2026.0080381155753</v>
      </c>
      <c r="F29" s="30" t="str">
        <f>'[1]инд-обновл'!G134</f>
        <v>2011,36</v>
      </c>
      <c r="G29" s="19">
        <f t="shared" si="8"/>
        <v>-0.007229999999999959</v>
      </c>
      <c r="H29" s="19">
        <f t="shared" si="9"/>
        <v>-0.047198478373860486</v>
      </c>
      <c r="I29" s="19">
        <f t="shared" si="10"/>
        <v>-0.19157556270096465</v>
      </c>
      <c r="J29" s="19">
        <f t="shared" si="11"/>
        <v>-0.14419317093926187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'[1]сырье'!L229</f>
        <v>91.35</v>
      </c>
      <c r="F30" s="30" t="str">
        <f>'[1]сырье'!I229</f>
        <v>91,250</v>
      </c>
      <c r="G30" s="19">
        <f t="shared" si="8"/>
        <v>-0.0010946907498631253</v>
      </c>
      <c r="H30" s="19">
        <f t="shared" si="9"/>
        <v>-0.08328310227044411</v>
      </c>
      <c r="I30" s="19">
        <f t="shared" si="10"/>
        <v>-0.36300174520069806</v>
      </c>
      <c r="J30" s="19">
        <f t="shared" si="11"/>
        <v>0.24743677375256312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'[1]сырье'!L233</f>
        <v>23.119999999999997</v>
      </c>
      <c r="F31" s="30" t="str">
        <f>'[1]сырье'!I233</f>
        <v>22,990</v>
      </c>
      <c r="G31" s="19">
        <f t="shared" si="8"/>
        <v>-0.005622837370242162</v>
      </c>
      <c r="H31" s="19">
        <f t="shared" si="9"/>
        <v>-0.09273875295974754</v>
      </c>
      <c r="I31" s="19">
        <f t="shared" si="10"/>
        <v>-0.2756773787019534</v>
      </c>
      <c r="J31" s="19">
        <f t="shared" si="11"/>
        <v>-0.1649110061750818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'[1]сырье'!L228</f>
        <v>598.5</v>
      </c>
      <c r="F32" s="30" t="str">
        <f>'[1]сырье'!I228</f>
        <v>597,500</v>
      </c>
      <c r="G32" s="19">
        <f t="shared" si="8"/>
        <v>-0.001670843776106934</v>
      </c>
      <c r="H32" s="19">
        <f t="shared" si="9"/>
        <v>-0.08674054260603747</v>
      </c>
      <c r="I32" s="19">
        <f t="shared" si="10"/>
        <v>-0.01565074135090605</v>
      </c>
      <c r="J32" s="19">
        <f>IF(ISERROR(F32/B32-1),"н/д",F32/B32-1)</f>
        <v>0.41002949852507364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'[1]сырье'!P232</f>
        <v>6639.1875</v>
      </c>
      <c r="F33" s="30">
        <f>'[1]сырье'!N232</f>
        <v>6672.25625</v>
      </c>
      <c r="G33" s="19">
        <f t="shared" si="8"/>
        <v>0.004980842911877392</v>
      </c>
      <c r="H33" s="19">
        <f t="shared" si="9"/>
        <v>0.04010144970668805</v>
      </c>
      <c r="I33" s="19">
        <f t="shared" si="10"/>
        <v>-0.23291175949856058</v>
      </c>
      <c r="J33" s="19">
        <f t="shared" si="11"/>
        <v>0.04489431656952081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40875</v>
      </c>
      <c r="F35" s="34">
        <f ca="1">TODAY()</f>
        <v>40876</v>
      </c>
      <c r="G35" s="35"/>
      <c r="H35" s="35"/>
      <c r="I35" s="35"/>
      <c r="J35" s="36">
        <f>WEEKDAY(F35)</f>
        <v>3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кс'!M5</f>
        <v>707.4</v>
      </c>
      <c r="F37" s="18">
        <f>'[1]ост. ср-тв на кс'!M4</f>
        <v>688</v>
      </c>
      <c r="G37" s="19">
        <f t="shared" si="12"/>
        <v>-0.027424370935821285</v>
      </c>
      <c r="H37" s="19">
        <f aca="true" t="shared" si="13" ref="H37:H42">IF(ISERROR(F37/D37-1),"н/д",F37/D37-1)</f>
        <v>0.009834140613532938</v>
      </c>
      <c r="I37" s="19">
        <f aca="true" t="shared" si="14" ref="I37:I42">IF(ISERROR(F37/C37-1),"н/д",F37/C37-1)</f>
        <v>-0.29348942287944135</v>
      </c>
      <c r="J37" s="19">
        <f aca="true" t="shared" si="15" ref="J37:J42">IF(ISERROR(F37/B37-1),"н/д",F37/B37-1)</f>
        <v>-0.23547060784531615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кс'!N5</f>
        <v>524.3</v>
      </c>
      <c r="F38" s="18">
        <f>'[1]ост. ср-тв на кс'!N4</f>
        <v>506.4</v>
      </c>
      <c r="G38" s="19">
        <f t="shared" si="12"/>
        <v>-0.034140759107381236</v>
      </c>
      <c r="H38" s="19">
        <f t="shared" si="13"/>
        <v>0.059192637523530545</v>
      </c>
      <c r="I38" s="19">
        <f t="shared" si="14"/>
        <v>-0.2071395021136685</v>
      </c>
      <c r="J38" s="19">
        <f t="shared" si="15"/>
        <v>-0.23895401262398563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6.09</v>
      </c>
      <c r="F39" s="30">
        <f>'[1]mibid-mibor'!D8</f>
        <v>6.09</v>
      </c>
      <c r="G39" s="19">
        <f t="shared" si="12"/>
        <v>0</v>
      </c>
      <c r="H39" s="19">
        <f t="shared" si="13"/>
        <v>0.0235294117647058</v>
      </c>
      <c r="I39" s="19">
        <f t="shared" si="14"/>
        <v>-0.13</v>
      </c>
      <c r="J39" s="19">
        <f t="shared" si="15"/>
        <v>-0.25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7.07</v>
      </c>
      <c r="F40" s="30">
        <f>'[1]mibid-mibor'!F8</f>
        <v>7.07</v>
      </c>
      <c r="G40" s="19">
        <f t="shared" si="12"/>
        <v>0</v>
      </c>
      <c r="H40" s="19">
        <f t="shared" si="13"/>
        <v>0.02911208151382816</v>
      </c>
      <c r="I40" s="19">
        <f t="shared" si="14"/>
        <v>0.5269978401727862</v>
      </c>
      <c r="J40" s="19">
        <f t="shared" si="15"/>
        <v>-0.3596014492753622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31.578751595942535</v>
      </c>
      <c r="F41" s="30">
        <f>'[1]МакроDelay'!J36</f>
        <v>31.4117</v>
      </c>
      <c r="G41" s="19">
        <f t="shared" si="12"/>
        <v>-0.005290000000000017</v>
      </c>
      <c r="H41" s="19">
        <f>IF(ISERROR(F41/D41-1),"н/д",F41/D41-1)</f>
        <v>0.042727642503785246</v>
      </c>
      <c r="I41" s="19">
        <f t="shared" si="14"/>
        <v>0.022516276041666616</v>
      </c>
      <c r="J41" s="19">
        <f t="shared" si="15"/>
        <v>0.04012251655629151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42.02529098719355</v>
      </c>
      <c r="F42" s="30">
        <f>'[1]МакроDelay'!J39</f>
        <v>41.7744</v>
      </c>
      <c r="G42" s="19">
        <f t="shared" si="12"/>
        <v>-0.005970000000000142</v>
      </c>
      <c r="H42" s="19">
        <f t="shared" si="13"/>
        <v>-0.00969114079376232</v>
      </c>
      <c r="I42" s="19">
        <f t="shared" si="14"/>
        <v>0.049871827092234255</v>
      </c>
      <c r="J42" s="19">
        <f t="shared" si="15"/>
        <v>-0.03966896551724142</v>
      </c>
      <c r="K42" s="12"/>
    </row>
    <row r="43" spans="1:11" ht="18.75">
      <c r="A43" s="38" t="s">
        <v>51</v>
      </c>
      <c r="B43" s="39">
        <v>40179</v>
      </c>
      <c r="C43" s="39">
        <v>40544</v>
      </c>
      <c r="D43" s="40">
        <f>'[1]ЗВР-cbr'!D5</f>
        <v>40851</v>
      </c>
      <c r="E43" s="39">
        <f>'[1]ЗВР-cbr'!D4</f>
        <v>40858</v>
      </c>
      <c r="F43" s="39">
        <f>'[1]ЗВР-cbr'!D3</f>
        <v>40865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517,8</v>
      </c>
      <c r="E44" s="18" t="str">
        <f>'[1]ЗВР-cbr'!L4</f>
        <v>516</v>
      </c>
      <c r="F44" s="18" t="str">
        <f>'[1]ЗВР-cbr'!L3</f>
        <v>515,1</v>
      </c>
      <c r="G44" s="19">
        <f>IF(ISERROR(F44/E44-1),"н/д",F44/E44-1)</f>
        <v>-0.0017441860465116088</v>
      </c>
      <c r="H44" s="19">
        <f>IF(ISERROR(F44/D44-1),"н/д",F44/D44-1)</f>
        <v>-0.005214368482039267</v>
      </c>
      <c r="I44" s="19">
        <f>IF(ISERROR(F44/C44-1),"н/д",F44/C44-1)</f>
        <v>0.17683344756682673</v>
      </c>
      <c r="J44" s="19">
        <f>IF(ISERROR(F44/B44-1),"н/д",F44/B44-1)</f>
        <v>0.20915492957746484</v>
      </c>
      <c r="K44" s="12"/>
    </row>
    <row r="45" spans="1:11" ht="18.75">
      <c r="A45" s="42"/>
      <c r="B45" s="39">
        <v>40179</v>
      </c>
      <c r="C45" s="39">
        <v>40544</v>
      </c>
      <c r="D45" s="39">
        <v>40847</v>
      </c>
      <c r="E45" s="39">
        <v>40861</v>
      </c>
      <c r="F45" s="39">
        <v>40868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8.8</v>
      </c>
      <c r="C46" s="18">
        <v>8.8</v>
      </c>
      <c r="D46" s="43">
        <v>5.2</v>
      </c>
      <c r="E46" s="43">
        <v>5.5</v>
      </c>
      <c r="F46" s="43">
        <v>5.6</v>
      </c>
      <c r="G46" s="19">
        <f>IF(ISERROR(F46-E46),"н/д",F46-E46)/100</f>
        <v>0.0009999999999999966</v>
      </c>
      <c r="H46" s="19">
        <f>IF(ISERROR(F46-D46),"н/д",F46-D46)/100</f>
        <v>0.003999999999999995</v>
      </c>
      <c r="I46" s="19"/>
      <c r="J46" s="19"/>
      <c r="K46" s="8"/>
    </row>
    <row r="47" spans="1:11" ht="18.75">
      <c r="A47" s="38" t="s">
        <v>54</v>
      </c>
      <c r="B47" s="39">
        <v>40179</v>
      </c>
      <c r="C47" s="39">
        <v>40544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15697.7</v>
      </c>
      <c r="C48" s="18">
        <v>20011.9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/>
      <c r="H48" s="19">
        <f>IF(ISERROR(F48/E48-1),"н/д",F48/E48-1)</f>
        <v>0.01961695709502087</v>
      </c>
      <c r="I48" s="19">
        <f>IF(ISERROR(F48/C48-1),"н/д",F48/C48-1)</f>
        <v>0.07423083265457042</v>
      </c>
      <c r="J48" s="19">
        <f>IF(ISERROR(F48/B48-1),"н/д",F48/B48-1)</f>
        <v>0.3694617682845258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'[1]ПромПр-во'!I403</f>
        <v>105.2</v>
      </c>
      <c r="E49" s="18">
        <f>'[1]ПромПр-во'!I404</f>
        <v>106.2</v>
      </c>
      <c r="F49" s="18">
        <f>'[1]ПромПр-во'!I405</f>
        <v>103.9</v>
      </c>
      <c r="G49" s="19"/>
      <c r="H49" s="19">
        <f>IF(ISERROR(F49/E49-1),"н/д",F49/E49-1)</f>
        <v>-0.021657250470809797</v>
      </c>
      <c r="I49" s="19">
        <f>IF(ISERROR(F49/C49-1),"н/д",F49/C49-1)</f>
        <v>0.14553472987872107</v>
      </c>
      <c r="J49" s="19">
        <f>IF(ISERROR(F49/B49-1),"н/д",F49/B49-1)</f>
        <v>0.01762977473065641</v>
      </c>
      <c r="K49" s="8"/>
    </row>
    <row r="50" spans="1:11" ht="18.75">
      <c r="A50" s="38"/>
      <c r="B50" s="39">
        <v>40179</v>
      </c>
      <c r="C50" s="39">
        <v>40544</v>
      </c>
      <c r="D50" s="39">
        <v>40787</v>
      </c>
      <c r="E50" s="39">
        <v>40817</v>
      </c>
      <c r="F50" s="39">
        <v>40848</v>
      </c>
      <c r="G50" s="39"/>
      <c r="H50" s="41"/>
      <c r="I50" s="41"/>
      <c r="J50" s="41"/>
      <c r="K50" s="12"/>
    </row>
    <row r="51" spans="1:11" ht="18.75">
      <c r="A51" s="17" t="s">
        <v>57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58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8" t="s">
        <v>59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60</v>
      </c>
      <c r="C54" s="44" t="s">
        <v>61</v>
      </c>
      <c r="D54" s="44">
        <v>40756</v>
      </c>
      <c r="E54" s="44">
        <v>40787</v>
      </c>
      <c r="F54" s="44">
        <v>40817</v>
      </c>
      <c r="G54" s="47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4" t="s">
        <v>60</v>
      </c>
      <c r="C58" s="44" t="s">
        <v>61</v>
      </c>
      <c r="D58" s="44">
        <v>40725</v>
      </c>
      <c r="E58" s="44">
        <v>40756</v>
      </c>
      <c r="F58" s="44">
        <v>40787</v>
      </c>
      <c r="G58" s="47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8">
        <v>303.4</v>
      </c>
      <c r="C59" s="48">
        <v>400.4</v>
      </c>
      <c r="D59" s="48">
        <v>42.636</v>
      </c>
      <c r="E59" s="48">
        <v>44.6</v>
      </c>
      <c r="F59" s="48">
        <v>43.32</v>
      </c>
      <c r="G59" s="19">
        <f>IF(ISERROR(F59/E59-1),"н/д",F59/E59-1)</f>
        <v>-0.028699551569506765</v>
      </c>
      <c r="H59" s="19">
        <f>IF(ISERROR(C59/B59-1),"н/д",C59/B59-1)</f>
        <v>0.3197099538562953</v>
      </c>
      <c r="I59" s="12"/>
      <c r="J59" s="5"/>
    </row>
    <row r="60" spans="1:10" ht="18.75">
      <c r="A60" s="17" t="s">
        <v>68</v>
      </c>
      <c r="B60" s="48">
        <v>191.8</v>
      </c>
      <c r="C60" s="48">
        <v>248.7</v>
      </c>
      <c r="D60" s="48">
        <v>27.473</v>
      </c>
      <c r="E60" s="48">
        <v>29.9</v>
      </c>
      <c r="F60" s="48">
        <v>26.01</v>
      </c>
      <c r="G60" s="19">
        <f>IF(ISERROR(F60/E60-1),"н/д",F60/E60-1)</f>
        <v>-0.1301003344481605</v>
      </c>
      <c r="H60" s="19">
        <f>IF(ISERROR(C60/B60-1),"н/д",C60/B60-1)</f>
        <v>0.2966631908237747</v>
      </c>
      <c r="I60" s="12"/>
      <c r="J60" s="5"/>
    </row>
    <row r="61" spans="1:10" ht="37.5">
      <c r="A61" s="17" t="s">
        <v>69</v>
      </c>
      <c r="B61" s="48">
        <f>B59-B60</f>
        <v>111.59999999999997</v>
      </c>
      <c r="C61" s="48">
        <f>C59-C60</f>
        <v>151.7</v>
      </c>
      <c r="D61" s="48">
        <f>D59-D60</f>
        <v>15.163000000000004</v>
      </c>
      <c r="E61" s="48">
        <f>E59-E60</f>
        <v>14.700000000000003</v>
      </c>
      <c r="F61" s="48">
        <f>F59-F60</f>
        <v>17.31</v>
      </c>
      <c r="G61" s="19">
        <f>IF(ISERROR(F61/E61-1),"н/д",F61/E61-1)</f>
        <v>0.17755102040816295</v>
      </c>
      <c r="H61" s="19">
        <f>IF(ISERROR(C61/B61-1),"н/д",C61/B61-1)</f>
        <v>0.35931899641577103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2011-11-29T09:05:17Z</dcterms:created>
  <dcterms:modified xsi:type="dcterms:W3CDTF">2011-11-29T09:06:21Z</dcterms:modified>
  <cp:category/>
  <cp:version/>
  <cp:contentType/>
  <cp:contentStatus/>
</cp:coreProperties>
</file>