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<sst xmlns="http://schemas.openxmlformats.org/spreadsheetml/2006/main" count="98" uniqueCount="91">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</sst>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966,46</v>
          </cell>
          <cell r="S237">
            <v>964.5600000000001</v>
          </cell>
        </row>
        <row r="246">
          <cell r="K246" t="str">
            <v>6956,28</v>
          </cell>
          <cell r="S246">
            <v>7098.08</v>
          </cell>
        </row>
        <row r="283">
          <cell r="K283" t="str">
            <v>3740,99</v>
          </cell>
          <cell r="S283">
            <v>3780.79</v>
          </cell>
        </row>
        <row r="305">
          <cell r="K305" t="str">
            <v>390,20</v>
          </cell>
          <cell r="S305">
            <v>391.19</v>
          </cell>
        </row>
      </sheetData>
      <sheetData sheetId="2">
        <row r="14">
          <cell r="I14" t="str">
            <v>6051,26</v>
          </cell>
          <cell r="L14">
            <v>6106.09</v>
          </cell>
        </row>
        <row r="225">
          <cell r="I225" t="str">
            <v>5556,71</v>
          </cell>
          <cell r="L225">
            <v>5567.96</v>
          </cell>
        </row>
        <row r="245">
          <cell r="I245" t="str">
            <v>3192,30</v>
          </cell>
          <cell r="L245">
            <v>3201.28</v>
          </cell>
        </row>
      </sheetData>
      <sheetData sheetId="3">
        <row r="121">
          <cell r="G121" t="str">
            <v>12097,83</v>
          </cell>
          <cell r="H121">
            <v>12019.46310058419</v>
          </cell>
        </row>
        <row r="122">
          <cell r="G122" t="str">
            <v>1257,08</v>
          </cell>
          <cell r="H122">
            <v>1244.2763958863297</v>
          </cell>
        </row>
        <row r="124">
          <cell r="G124" t="str">
            <v>2655,76</v>
          </cell>
          <cell r="H124">
            <v>2626.9424414176488</v>
          </cell>
        </row>
        <row r="125">
          <cell r="G125" t="str">
            <v>8575,16</v>
          </cell>
          <cell r="H125">
            <v>8695.946699658252</v>
          </cell>
        </row>
        <row r="126">
          <cell r="G126" t="str">
            <v>1512,67</v>
          </cell>
          <cell r="H126">
            <v>1517.8915469214098</v>
          </cell>
        </row>
        <row r="128">
          <cell r="G128" t="str">
            <v>1544,46</v>
          </cell>
          <cell r="H128">
            <v>1559.2730943967692</v>
          </cell>
        </row>
        <row r="134">
          <cell r="G134" t="str">
            <v>2118,25</v>
          </cell>
          <cell r="H134">
            <v>2130.0076421848603</v>
          </cell>
        </row>
        <row r="135">
          <cell r="G135" t="str">
            <v>1724,54</v>
          </cell>
          <cell r="H135">
            <v>1734.4960070806428</v>
          </cell>
        </row>
        <row r="136">
          <cell r="G136" t="str">
            <v>18201</v>
          </cell>
          <cell r="H136">
            <v>18505.03777057047</v>
          </cell>
        </row>
      </sheetData>
      <sheetData sheetId="4">
        <row r="3">
          <cell r="D3">
            <v>40872</v>
          </cell>
          <cell r="L3" t="str">
            <v>510,2</v>
          </cell>
        </row>
        <row r="4">
          <cell r="D4">
            <v>40865</v>
          </cell>
          <cell r="L4" t="str">
            <v>515,1</v>
          </cell>
        </row>
        <row r="5">
          <cell r="D5">
            <v>40858</v>
          </cell>
          <cell r="L5" t="str">
            <v>516</v>
          </cell>
        </row>
      </sheetData>
      <sheetData sheetId="5">
        <row r="8">
          <cell r="C8">
            <v>6.1</v>
          </cell>
          <cell r="D8">
            <v>6.1</v>
          </cell>
          <cell r="E8">
            <v>7.03</v>
          </cell>
          <cell r="F8">
            <v>7.03</v>
          </cell>
        </row>
      </sheetData>
      <sheetData sheetId="6">
        <row r="36">
          <cell r="J36">
            <v>30.9068</v>
          </cell>
          <cell r="M36">
            <v>30.80974928973733</v>
          </cell>
        </row>
        <row r="39">
          <cell r="J39">
            <v>41.4707</v>
          </cell>
          <cell r="M39">
            <v>41.4823150482135</v>
          </cell>
        </row>
      </sheetData>
      <sheetData sheetId="7">
        <row r="216">
          <cell r="I216" t="str">
            <v>109,450</v>
          </cell>
          <cell r="L216">
            <v>109.81</v>
          </cell>
        </row>
        <row r="221">
          <cell r="I221" t="str">
            <v>100,710</v>
          </cell>
          <cell r="L221">
            <v>100.99</v>
          </cell>
        </row>
        <row r="228">
          <cell r="I228" t="str">
            <v>583,500</v>
          </cell>
          <cell r="L228">
            <v>591</v>
          </cell>
        </row>
        <row r="229">
          <cell r="I229" t="str">
            <v>92,620</v>
          </cell>
          <cell r="L229">
            <v>92.22</v>
          </cell>
        </row>
        <row r="232">
          <cell r="N232">
            <v>6776.55</v>
          </cell>
          <cell r="P232">
            <v>6842.6875</v>
          </cell>
        </row>
        <row r="233">
          <cell r="I233" t="str">
            <v>23,980</v>
          </cell>
          <cell r="L233">
            <v>24.080000000000002</v>
          </cell>
        </row>
        <row r="243">
          <cell r="N243">
            <v>7848.456533781641</v>
          </cell>
          <cell r="P243">
            <v>7970.813089294248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610.1</v>
          </cell>
          <cell r="N4">
            <v>428.1</v>
          </cell>
        </row>
        <row r="5">
          <cell r="M5">
            <v>594.4</v>
          </cell>
          <cell r="N5">
            <v>418.6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40883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40882</v>
      </c>
      <c r="F4" s="13">
        <f ca="1">TODAY()</f>
        <v>40883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1559.2730943967692</v>
      </c>
      <c r="F6" s="18" t="str">
        <f>'[1]инд-обновл'!G128</f>
        <v>1544,46</v>
      </c>
      <c r="G6" s="19">
        <f>IF(ISERROR(F6/E6-1),"н/д",F6/E6-1)</f>
        <v>-0.009499999999999953</v>
      </c>
      <c r="H6" s="19">
        <f>IF(ISERROR(F6/D6-1),"н/д",F6/D6-1)</f>
        <v>0.0036064487201981077</v>
      </c>
      <c r="I6" s="19">
        <f>IF(ISERROR(F6/C6-1),"н/д",F6/C6-1)</f>
        <v>-0.12742372881355934</v>
      </c>
      <c r="J6" s="19">
        <f>IF(ISERROR(F6/B6-1),"н/д",F6/B6-1)</f>
        <v>0.06905239842181765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1517.8915469214098</v>
      </c>
      <c r="F7" s="18" t="str">
        <f>'[1]инд-обновл'!G126</f>
        <v>1512,67</v>
      </c>
      <c r="G7" s="19">
        <f>IF(ISERROR(F7/E7-1),"н/д",F7/E7-1)</f>
        <v>-0.0034400000000001096</v>
      </c>
      <c r="H7" s="19">
        <f>IF(ISERROR(F7/D7-1),"н/д",F7/D7-1)</f>
        <v>0.005704445877573905</v>
      </c>
      <c r="I7" s="19">
        <f>IF(ISERROR(F7/C7-1),"н/д",F7/C7-1)</f>
        <v>-0.09312350119904067</v>
      </c>
      <c r="J7" s="19">
        <f>IF(ISERROR(F7/B7-1),"н/д",F7/B7-1)</f>
        <v>0.10413868613138688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12019.46310058419</v>
      </c>
      <c r="F9" s="25" t="str">
        <f>'[1]инд-обновл'!G121</f>
        <v>12097,83</v>
      </c>
      <c r="G9" s="19">
        <f aca="true" t="shared" si="0" ref="G9:G15">IF(ISERROR(F9/E9-1),"н/д",F9/E9-1)</f>
        <v>0.006520000000000081</v>
      </c>
      <c r="H9" s="19">
        <f aca="true" t="shared" si="1" ref="H9:H15">IF(ISERROR(F9/D9-1),"н/д",F9/D9-1)</f>
        <v>0.00432935292984693</v>
      </c>
      <c r="I9" s="19">
        <f aca="true" t="shared" si="2" ref="I9:I15">IF(ISERROR(F9/C9-1),"н/д",F9/C9-1)</f>
        <v>0.036216702355460484</v>
      </c>
      <c r="J9" s="19">
        <f aca="true" t="shared" si="3" ref="J9:J15">IF(ISERROR(F9/B9-1),"н/д",F9/B9-1)</f>
        <v>0.13936993784140128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2626.9424414176488</v>
      </c>
      <c r="F10" s="25" t="str">
        <f>'[1]инд-обновл'!G124</f>
        <v>2655,76</v>
      </c>
      <c r="G10" s="19">
        <f t="shared" si="0"/>
        <v>0.010969999999999924</v>
      </c>
      <c r="H10" s="19">
        <f t="shared" si="1"/>
        <v>0.013517329812161805</v>
      </c>
      <c r="I10" s="19">
        <f t="shared" si="2"/>
        <v>-0.01747687754347016</v>
      </c>
      <c r="J10" s="19">
        <f t="shared" si="3"/>
        <v>0.1462063012516186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1244.2763958863297</v>
      </c>
      <c r="F11" s="24" t="str">
        <f>'[1]инд-обновл'!G122</f>
        <v>1257,08</v>
      </c>
      <c r="G11" s="19">
        <f t="shared" si="0"/>
        <v>0.01028999999999991</v>
      </c>
      <c r="H11" s="19">
        <f t="shared" si="1"/>
        <v>0.008115737473535445</v>
      </c>
      <c r="I11" s="19">
        <f t="shared" si="2"/>
        <v>-0.01172955974842771</v>
      </c>
      <c r="J11" s="19">
        <f t="shared" si="3"/>
        <v>0.0978864628820959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3201.28</v>
      </c>
      <c r="F12" s="24" t="str">
        <f>'[1]евр-индексы'!I245</f>
        <v>3192,30</v>
      </c>
      <c r="G12" s="19">
        <f t="shared" si="0"/>
        <v>-0.002805127948820485</v>
      </c>
      <c r="H12" s="19">
        <f t="shared" si="1"/>
        <v>0.020272494542758368</v>
      </c>
      <c r="I12" s="19">
        <f t="shared" si="2"/>
        <v>-0.16036296685954754</v>
      </c>
      <c r="J12" s="19">
        <f t="shared" si="3"/>
        <v>-0.21814842027920645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6106.09</v>
      </c>
      <c r="F13" s="25" t="str">
        <f>'[1]евр-индексы'!I14</f>
        <v>6051,26</v>
      </c>
      <c r="G13" s="19">
        <f t="shared" si="0"/>
        <v>-0.00897955975100273</v>
      </c>
      <c r="H13" s="19">
        <f t="shared" si="1"/>
        <v>0.002991773864990721</v>
      </c>
      <c r="I13" s="19">
        <f t="shared" si="2"/>
        <v>-0.14409335219236208</v>
      </c>
      <c r="J13" s="19">
        <f t="shared" si="3"/>
        <v>-0.005871529489074989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5567.96</v>
      </c>
      <c r="F14" s="24" t="str">
        <f>'[1]евр-индексы'!I225</f>
        <v>5556,71</v>
      </c>
      <c r="G14" s="19">
        <f t="shared" si="0"/>
        <v>-0.0020204886529356925</v>
      </c>
      <c r="H14" s="19">
        <f t="shared" si="1"/>
        <v>0.009059675093792796</v>
      </c>
      <c r="I14" s="19">
        <f t="shared" si="2"/>
        <v>-0.06703995970449961</v>
      </c>
      <c r="J14" s="19">
        <f t="shared" si="3"/>
        <v>-0.005065353625783309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8695.946699658252</v>
      </c>
      <c r="F15" s="24" t="str">
        <f>'[1]инд-обновл'!G125</f>
        <v>8575,16</v>
      </c>
      <c r="G15" s="19">
        <f t="shared" si="0"/>
        <v>-0.013889999999999958</v>
      </c>
      <c r="H15" s="19">
        <f t="shared" si="1"/>
        <v>-0.00258450830369239</v>
      </c>
      <c r="I15" s="19">
        <f t="shared" si="2"/>
        <v>-0.1864946399772318</v>
      </c>
      <c r="J15" s="19">
        <f t="shared" si="3"/>
        <v>-0.20585664011854043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7098.08</v>
      </c>
      <c r="F17" s="24" t="str">
        <f>'[1]азия-индексы'!K246</f>
        <v>6956,28</v>
      </c>
      <c r="G17" s="19">
        <f aca="true" t="shared" si="4" ref="G17:G22">IF(ISERROR(F17/E17-1),"н/д",F17/E17-1)</f>
        <v>-0.019977233279985573</v>
      </c>
      <c r="H17" s="19">
        <f aca="true" t="shared" si="5" ref="H17:H22">IF(ISERROR(F17/D17-1),"н/д",F17/D17-1)</f>
        <v>-0.03098197582010087</v>
      </c>
      <c r="I17" s="19">
        <f aca="true" t="shared" si="6" ref="I17:I22">IF(ISERROR(F17/C17-1),"н/д",F17/C17-1)</f>
        <v>-0.21112723973690184</v>
      </c>
      <c r="J17" s="19">
        <f aca="true" t="shared" si="7" ref="J17:J22">IF(ISERROR(F17/B17-1),"н/д",F17/B17-1)</f>
        <v>-0.1643104276790005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391.19</v>
      </c>
      <c r="F18" s="24" t="str">
        <f>'[1]азия-индексы'!K305</f>
        <v>390,20</v>
      </c>
      <c r="G18" s="19">
        <f t="shared" si="4"/>
        <v>-0.0025307395383318276</v>
      </c>
      <c r="H18" s="19">
        <f t="shared" si="5"/>
        <v>0.02657195474875018</v>
      </c>
      <c r="I18" s="19">
        <f t="shared" si="6"/>
        <v>-0.18877338877338878</v>
      </c>
      <c r="J18" s="19">
        <f t="shared" si="7"/>
        <v>-0.24233009708737863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16846.83</v>
      </c>
      <c r="F19" s="24">
        <v>16805.33</v>
      </c>
      <c r="G19" s="19">
        <f t="shared" si="4"/>
        <v>-0.002463371447328666</v>
      </c>
      <c r="H19" s="19">
        <f t="shared" si="5"/>
        <v>0.01952746542744399</v>
      </c>
      <c r="I19" s="19">
        <f t="shared" si="6"/>
        <v>-0.12272751475490618</v>
      </c>
      <c r="J19" s="19">
        <f t="shared" si="7"/>
        <v>-0.043140124124580015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3780.79</v>
      </c>
      <c r="F20" s="24" t="str">
        <f>'[1]азия-индексы'!K283</f>
        <v>3740,99</v>
      </c>
      <c r="G20" s="19">
        <f t="shared" si="4"/>
        <v>-0.01052690046260174</v>
      </c>
      <c r="H20" s="19">
        <f t="shared" si="5"/>
        <v>-0.010608024119965087</v>
      </c>
      <c r="I20" s="19">
        <f t="shared" si="6"/>
        <v>0.0753061224489795</v>
      </c>
      <c r="J20" s="19">
        <f>IF(ISERROR(F20/B20-1),"н/д",F20/B20-1)</f>
        <v>0.42405405405405405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964.5600000000001</v>
      </c>
      <c r="F21" s="24" t="str">
        <f>'[1]азия-индексы'!K237</f>
        <v>966,46</v>
      </c>
      <c r="G21" s="19">
        <f t="shared" si="4"/>
        <v>0.0019698100688396725</v>
      </c>
      <c r="H21" s="19">
        <f t="shared" si="5"/>
        <v>-0.0470621875585443</v>
      </c>
      <c r="I21" s="19">
        <f t="shared" si="6"/>
        <v>-0.23235901509134227</v>
      </c>
      <c r="J21" s="19">
        <f t="shared" si="7"/>
        <v>-0.18784873949579828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57885.85</v>
      </c>
      <c r="F22" s="24">
        <v>58910.48</v>
      </c>
      <c r="G22" s="19">
        <f t="shared" si="4"/>
        <v>0.017700871629249715</v>
      </c>
      <c r="H22" s="19">
        <f t="shared" si="5"/>
        <v>0.03578902357416203</v>
      </c>
      <c r="I22" s="19">
        <f t="shared" si="6"/>
        <v>-0.15994629175849984</v>
      </c>
      <c r="J22" s="19">
        <f t="shared" si="7"/>
        <v>-0.16157180877560018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109.81</v>
      </c>
      <c r="F24" s="29" t="str">
        <f>'[1]сырье'!I216</f>
        <v>109,450</v>
      </c>
      <c r="G24" s="19">
        <f>IF(ISERROR(F24/E24-1),"н/д",F24/E24-1)</f>
        <v>-0.003278389946270832</v>
      </c>
      <c r="H24" s="19">
        <f aca="true" t="shared" si="8" ref="H24:H33">IF(ISERROR(F24/D24-1),"н/д",F24/D24-1)</f>
        <v>-0.007076113580694932</v>
      </c>
      <c r="I24" s="19">
        <f aca="true" t="shared" si="9" ref="I24:I33">IF(ISERROR(F24/C24-1),"н/д",F24/C24-1)</f>
        <v>0.14367816091954033</v>
      </c>
      <c r="J24" s="19">
        <f aca="true" t="shared" si="10" ref="J24:J33">IF(ISERROR(F24/B24-1),"н/д",F24/B24-1)</f>
        <v>0.3326433702666505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100.99</v>
      </c>
      <c r="F25" s="29" t="str">
        <f>'[1]сырье'!I221</f>
        <v>100,710</v>
      </c>
      <c r="G25" s="19">
        <f aca="true" t="shared" si="11" ref="G25:G33">IF(ISERROR(F25/E25-1),"н/д",F25/E25-1)</f>
        <v>-0.002772551737795781</v>
      </c>
      <c r="H25" s="19">
        <f t="shared" si="8"/>
        <v>0.002887870942043236</v>
      </c>
      <c r="I25" s="19">
        <f t="shared" si="9"/>
        <v>0.12840336134453767</v>
      </c>
      <c r="J25" s="19">
        <f t="shared" si="10"/>
        <v>0.20509752303458173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1734.4960070806428</v>
      </c>
      <c r="F26" s="18" t="str">
        <f>'[1]инд-обновл'!G135</f>
        <v>1724,54</v>
      </c>
      <c r="G26" s="19">
        <f t="shared" si="11"/>
        <v>-0.005739999999999967</v>
      </c>
      <c r="H26" s="19">
        <f t="shared" si="8"/>
        <v>-0.01197405811715102</v>
      </c>
      <c r="I26" s="19">
        <f t="shared" si="9"/>
        <v>0.2550323848337095</v>
      </c>
      <c r="J26" s="19">
        <f t="shared" si="10"/>
        <v>0.4936254980079682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7970.813089294248</v>
      </c>
      <c r="F27" s="29">
        <f>'[1]сырье'!N243</f>
        <v>7848.456533781641</v>
      </c>
      <c r="G27" s="19">
        <f t="shared" si="11"/>
        <v>-0.01535057391785366</v>
      </c>
      <c r="H27" s="19">
        <f t="shared" si="8"/>
        <v>0.006502685891998761</v>
      </c>
      <c r="I27" s="19">
        <f t="shared" si="9"/>
        <v>-0.16519990918762328</v>
      </c>
      <c r="J27" s="19">
        <f t="shared" si="10"/>
        <v>0.022989402323964514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18505.03777057047</v>
      </c>
      <c r="F28" s="29" t="str">
        <f>'[1]инд-обновл'!G136</f>
        <v>18201</v>
      </c>
      <c r="G28" s="19">
        <f t="shared" si="11"/>
        <v>-0.016429999999999834</v>
      </c>
      <c r="H28" s="19">
        <f t="shared" si="8"/>
        <v>0.06128279883381915</v>
      </c>
      <c r="I28" s="19">
        <f t="shared" si="9"/>
        <v>-0.23765445026178011</v>
      </c>
      <c r="J28" s="19">
        <f t="shared" si="10"/>
        <v>-0.007903630219121327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2130.0076421848603</v>
      </c>
      <c r="F29" s="29" t="str">
        <f>'[1]инд-обновл'!G134</f>
        <v>2118,25</v>
      </c>
      <c r="G29" s="19">
        <f t="shared" si="11"/>
        <v>-0.005519999999999969</v>
      </c>
      <c r="H29" s="19">
        <f t="shared" si="8"/>
        <v>0.01794896439040805</v>
      </c>
      <c r="I29" s="19">
        <f t="shared" si="9"/>
        <v>-0.148613344051447</v>
      </c>
      <c r="J29" s="19">
        <f t="shared" si="10"/>
        <v>-0.0987129028826721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92.22</v>
      </c>
      <c r="F30" s="29" t="str">
        <f>'[1]сырье'!I229</f>
        <v>92,620</v>
      </c>
      <c r="G30" s="19">
        <f t="shared" si="11"/>
        <v>0.004337453914552203</v>
      </c>
      <c r="H30" s="19">
        <f t="shared" si="8"/>
        <v>0.0012972972972973285</v>
      </c>
      <c r="I30" s="19">
        <f t="shared" si="9"/>
        <v>-0.35343804537521817</v>
      </c>
      <c r="J30" s="19">
        <f t="shared" si="10"/>
        <v>0.2661654135338345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24.080000000000002</v>
      </c>
      <c r="F31" s="29" t="str">
        <f>'[1]сырье'!I233</f>
        <v>23,980</v>
      </c>
      <c r="G31" s="19">
        <f t="shared" si="11"/>
        <v>-0.004152823920265836</v>
      </c>
      <c r="H31" s="19">
        <f t="shared" si="8"/>
        <v>0.01869158878504673</v>
      </c>
      <c r="I31" s="19">
        <f t="shared" si="9"/>
        <v>-0.2444864524259609</v>
      </c>
      <c r="J31" s="19">
        <f t="shared" si="10"/>
        <v>-0.12895023610606615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591</v>
      </c>
      <c r="F32" s="29" t="str">
        <f>'[1]сырье'!I228</f>
        <v>583,500</v>
      </c>
      <c r="G32" s="19">
        <f t="shared" si="11"/>
        <v>-0.012690355329949221</v>
      </c>
      <c r="H32" s="19">
        <f t="shared" si="8"/>
        <v>-0.038714991762767714</v>
      </c>
      <c r="I32" s="19">
        <f t="shared" si="9"/>
        <v>-0.038714991762767714</v>
      </c>
      <c r="J32" s="19">
        <f>IF(ISERROR(F32/B32-1),"н/д",F32/B32-1)</f>
        <v>0.3769911504424779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6842.6875</v>
      </c>
      <c r="F33" s="29">
        <f>'[1]сырье'!N232</f>
        <v>6776.55</v>
      </c>
      <c r="G33" s="19">
        <f t="shared" si="11"/>
        <v>-0.009665427509293667</v>
      </c>
      <c r="H33" s="19">
        <f t="shared" si="8"/>
        <v>0.0022573363431150906</v>
      </c>
      <c r="I33" s="19">
        <f t="shared" si="9"/>
        <v>-0.22092143625778327</v>
      </c>
      <c r="J33" s="19">
        <f t="shared" si="10"/>
        <v>0.06122701461730973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40882</v>
      </c>
      <c r="F35" s="33">
        <f ca="1">TODAY()</f>
        <v>40883</v>
      </c>
      <c r="G35" s="34"/>
      <c r="H35" s="34"/>
      <c r="I35" s="34"/>
      <c r="J35" s="35">
        <f>WEEKDAY(F35)</f>
        <v>3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594.4</v>
      </c>
      <c r="F37" s="18">
        <f>'[1]ост. ср-тв на кс'!M4</f>
        <v>610.1</v>
      </c>
      <c r="G37" s="19">
        <f t="shared" si="12"/>
        <v>0.026413189771197887</v>
      </c>
      <c r="H37" s="19">
        <f aca="true" t="shared" si="13" ref="H37:H42">IF(ISERROR(F37/D37-1),"н/д",F37/D37-1)</f>
        <v>-0.17049626104690685</v>
      </c>
      <c r="I37" s="19">
        <f aca="true" t="shared" si="14" ref="I37:I42">IF(ISERROR(F37/C37-1),"н/д",F37/C37-1)</f>
        <v>-0.3734853152598069</v>
      </c>
      <c r="J37" s="19">
        <f aca="true" t="shared" si="15" ref="J37:J42">IF(ISERROR(F37/B37-1),"н/д",F37/B37-1)</f>
        <v>-0.3220357817535281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418.6</v>
      </c>
      <c r="F38" s="18">
        <f>'[1]ост. ср-тв на кс'!N4</f>
        <v>428.1</v>
      </c>
      <c r="G38" s="19">
        <f t="shared" si="12"/>
        <v>0.02269469660774015</v>
      </c>
      <c r="H38" s="19">
        <f t="shared" si="13"/>
        <v>-0.19620728501689821</v>
      </c>
      <c r="I38" s="19">
        <f t="shared" si="14"/>
        <v>-0.32973226867073746</v>
      </c>
      <c r="J38" s="19">
        <f t="shared" si="15"/>
        <v>-0.3566275924256086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6.1</v>
      </c>
      <c r="F39" s="29">
        <f>'[1]mibid-mibor'!D8</f>
        <v>6.1</v>
      </c>
      <c r="G39" s="19">
        <f t="shared" si="12"/>
        <v>0</v>
      </c>
      <c r="H39" s="19">
        <f t="shared" si="13"/>
        <v>-0.0032679738562092497</v>
      </c>
      <c r="I39" s="19">
        <f t="shared" si="14"/>
        <v>-0.12857142857142867</v>
      </c>
      <c r="J39" s="19">
        <f t="shared" si="15"/>
        <v>-0.24876847290640391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7.03</v>
      </c>
      <c r="F40" s="29">
        <f>'[1]mibid-mibor'!F8</f>
        <v>7.03</v>
      </c>
      <c r="G40" s="19">
        <f t="shared" si="12"/>
        <v>0</v>
      </c>
      <c r="H40" s="19">
        <f t="shared" si="13"/>
        <v>-0.008462623413258097</v>
      </c>
      <c r="I40" s="19">
        <f t="shared" si="14"/>
        <v>0.5183585313174948</v>
      </c>
      <c r="J40" s="19">
        <f t="shared" si="15"/>
        <v>-0.3632246376811593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30.80974928973733</v>
      </c>
      <c r="F41" s="29">
        <f>'[1]МакроDelay'!J36</f>
        <v>30.9068</v>
      </c>
      <c r="G41" s="19">
        <f t="shared" si="12"/>
        <v>0.003149999999999986</v>
      </c>
      <c r="H41" s="19">
        <f>IF(ISERROR(F41/D41-1),"н/д",F41/D41-1)</f>
        <v>-0.015710141050506166</v>
      </c>
      <c r="I41" s="19">
        <f t="shared" si="14"/>
        <v>0.006080729166666687</v>
      </c>
      <c r="J41" s="19">
        <f t="shared" si="15"/>
        <v>0.02340397350993384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41.4823150482135</v>
      </c>
      <c r="F42" s="29">
        <f>'[1]МакроDelay'!J39</f>
        <v>41.4707</v>
      </c>
      <c r="G42" s="19">
        <f t="shared" si="12"/>
        <v>-0.00027999999999994696</v>
      </c>
      <c r="H42" s="19">
        <f t="shared" si="13"/>
        <v>-0.0068301725025684545</v>
      </c>
      <c r="I42" s="19">
        <f t="shared" si="14"/>
        <v>0.04223925609449619</v>
      </c>
      <c r="J42" s="19">
        <f t="shared" si="15"/>
        <v>-0.046650574712643667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40858</v>
      </c>
      <c r="E43" s="38">
        <f>'[1]ЗВР-cbr'!D4</f>
        <v>40865</v>
      </c>
      <c r="F43" s="38">
        <f>'[1]ЗВР-cbr'!D3</f>
        <v>40872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516</v>
      </c>
      <c r="E44" s="18" t="str">
        <f>'[1]ЗВР-cbr'!L4</f>
        <v>515,1</v>
      </c>
      <c r="F44" s="18" t="str">
        <f>'[1]ЗВР-cbr'!L3</f>
        <v>510,2</v>
      </c>
      <c r="G44" s="19">
        <f>IF(ISERROR(F44/E44-1),"н/д",F44/E44-1)</f>
        <v>-0.009512715977480157</v>
      </c>
      <c r="H44" s="19">
        <f>IF(ISERROR(F44/D44-1),"н/д",F44/D44-1)</f>
        <v>-0.011240310077519355</v>
      </c>
      <c r="I44" s="19">
        <f>IF(ISERROR(F44/C44-1),"н/д",F44/C44-1)</f>
        <v>0.16563856522732467</v>
      </c>
      <c r="J44" s="19">
        <f>IF(ISERROR(F44/B44-1),"н/д",F44/B44-1)</f>
        <v>0.19765258215962445</v>
      </c>
      <c r="K44" s="12"/>
    </row>
    <row r="45" spans="1:11" ht="18.75">
      <c r="A45" s="41"/>
      <c r="B45" s="38">
        <v>40179</v>
      </c>
      <c r="C45" s="38">
        <v>40544</v>
      </c>
      <c r="D45" s="38">
        <v>40847</v>
      </c>
      <c r="E45" s="38">
        <v>40868</v>
      </c>
      <c r="F45" s="38">
        <v>40875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5.2</v>
      </c>
      <c r="E46" s="42">
        <v>5.6</v>
      </c>
      <c r="F46" s="42">
        <v>5.7</v>
      </c>
      <c r="G46" s="19">
        <f>IF(ISERROR(F46-E46),"н/д",F46-E46)/100</f>
        <v>0.0010000000000000052</v>
      </c>
      <c r="H46" s="19">
        <f>IF(ISERROR(F46-D46),"н/д",F46-D46)/100</f>
        <v>0.005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20850.4</v>
      </c>
      <c r="E48" s="18">
        <f>'[1]M2'!T15</f>
        <v>21083.8</v>
      </c>
      <c r="F48" s="18">
        <f>'[1]M2'!T16</f>
        <v>21380.9</v>
      </c>
      <c r="G48" s="19"/>
      <c r="H48" s="19">
        <f>IF(ISERROR(F48/E48-1),"н/д",F48/E48-1)</f>
        <v>0.01409138770050955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40756</v>
      </c>
      <c r="E54" s="43">
        <v>40787</v>
      </c>
      <c r="F54" s="43">
        <v>40817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40725</v>
      </c>
      <c r="E58" s="43">
        <v>40756</v>
      </c>
      <c r="F58" s="43">
        <v>40787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42.636</v>
      </c>
      <c r="E59" s="47">
        <v>44.6</v>
      </c>
      <c r="F59" s="47">
        <v>43.77</v>
      </c>
      <c r="G59" s="19">
        <f>IF(ISERROR(F59/E59-1),"н/д",F59/E59-1)</f>
        <v>-0.018609865470851972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27.473</v>
      </c>
      <c r="E60" s="47">
        <v>29.9</v>
      </c>
      <c r="F60" s="47">
        <v>27.51</v>
      </c>
      <c r="G60" s="19">
        <f>IF(ISERROR(F60/E60-1),"н/д",F60/E60-1)</f>
        <v>-0.07993311036789286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15.163000000000004</v>
      </c>
      <c r="E61" s="47">
        <f>E59-E60</f>
        <v>14.700000000000003</v>
      </c>
      <c r="F61" s="47">
        <f>F59-F60</f>
        <v>16.26</v>
      </c>
      <c r="G61" s="19">
        <f>IF(ISERROR(F61/E61-1),"н/д",F61/E61-1)</f>
        <v>0.10612244897959178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2011-12-06T09:07:57Z</dcterms:created>
  <dcterms:modified xsi:type="dcterms:W3CDTF">2011-12-06T09:09:55Z</dcterms:modified>
  <cp:category/>
  <cp:version/>
  <cp:contentType/>
  <cp:contentStatus/>
</cp:coreProperties>
</file>