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<sst xmlns="http://schemas.openxmlformats.org/spreadsheetml/2006/main" count="98" uniqueCount="91">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</sst>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906,46</v>
          </cell>
          <cell r="S237">
            <v>921.32</v>
          </cell>
        </row>
        <row r="246">
          <cell r="K246" t="str">
            <v>6922,57</v>
          </cell>
          <cell r="S246">
            <v>6896.3099999999995</v>
          </cell>
        </row>
        <row r="283">
          <cell r="K283" t="str">
            <v>3745,29</v>
          </cell>
          <cell r="S283">
            <v>3763.58</v>
          </cell>
        </row>
        <row r="305">
          <cell r="K305" t="str">
            <v>367,55</v>
          </cell>
          <cell r="S305">
            <v>371.75</v>
          </cell>
        </row>
      </sheetData>
      <sheetData sheetId="2">
        <row r="14">
          <cell r="I14" t="str">
            <v>5751,76</v>
          </cell>
          <cell r="L14">
            <v>5774.26</v>
          </cell>
        </row>
        <row r="225">
          <cell r="I225" t="str">
            <v>5464,53</v>
          </cell>
          <cell r="L225">
            <v>5490.15</v>
          </cell>
        </row>
        <row r="245">
          <cell r="I245" t="str">
            <v>3062,63</v>
          </cell>
          <cell r="L245">
            <v>3078.7200000000003</v>
          </cell>
        </row>
      </sheetData>
      <sheetData sheetId="3">
        <row r="121">
          <cell r="G121" t="str">
            <v>11954,94</v>
          </cell>
          <cell r="H121">
            <v>12021.418443995295</v>
          </cell>
        </row>
        <row r="122">
          <cell r="G122" t="str">
            <v>1225,73</v>
          </cell>
          <cell r="H122">
            <v>1236.4749674672908</v>
          </cell>
        </row>
        <row r="124">
          <cell r="G124" t="str">
            <v>2579,27</v>
          </cell>
          <cell r="H124">
            <v>2612.262880176631</v>
          </cell>
        </row>
        <row r="125">
          <cell r="G125" t="str">
            <v>8519,13</v>
          </cell>
          <cell r="H125">
            <v>8552.828142882958</v>
          </cell>
        </row>
        <row r="126">
          <cell r="G126" t="str">
            <v>1387,28</v>
          </cell>
          <cell r="H126">
            <v>1378.553754732543</v>
          </cell>
        </row>
        <row r="128">
          <cell r="G128" t="str">
            <v>1389,41</v>
          </cell>
          <cell r="H128">
            <v>1387.1904952076677</v>
          </cell>
        </row>
        <row r="134">
          <cell r="G134" t="str">
            <v>1992,4</v>
          </cell>
          <cell r="H134">
            <v>2001.5068561956905</v>
          </cell>
        </row>
        <row r="135">
          <cell r="G135" t="str">
            <v>1640,57</v>
          </cell>
          <cell r="H135">
            <v>1663.1050737493028</v>
          </cell>
        </row>
        <row r="136">
          <cell r="G136" t="str">
            <v>18027</v>
          </cell>
          <cell r="H136">
            <v>18305.053766716424</v>
          </cell>
        </row>
      </sheetData>
      <sheetData sheetId="4">
        <row r="3">
          <cell r="D3">
            <v>40879</v>
          </cell>
          <cell r="L3" t="str">
            <v>514,1</v>
          </cell>
        </row>
        <row r="4">
          <cell r="D4">
            <v>40872</v>
          </cell>
          <cell r="L4" t="str">
            <v>510,2</v>
          </cell>
        </row>
        <row r="5">
          <cell r="D5">
            <v>40865</v>
          </cell>
          <cell r="L5" t="str">
            <v>515,1</v>
          </cell>
        </row>
      </sheetData>
      <sheetData sheetId="5">
        <row r="8">
          <cell r="C8">
            <v>6.18</v>
          </cell>
          <cell r="D8">
            <v>6.18</v>
          </cell>
          <cell r="E8">
            <v>7.15</v>
          </cell>
          <cell r="F8">
            <v>7.15</v>
          </cell>
        </row>
      </sheetData>
      <sheetData sheetId="6">
        <row r="36">
          <cell r="J36">
            <v>31.6704</v>
          </cell>
          <cell r="M36">
            <v>31.41343807653395</v>
          </cell>
        </row>
        <row r="39">
          <cell r="J39">
            <v>41.7891</v>
          </cell>
          <cell r="M39">
            <v>41.90223603730071</v>
          </cell>
        </row>
      </sheetData>
      <sheetData sheetId="7">
        <row r="216">
          <cell r="I216" t="str">
            <v>109,160</v>
          </cell>
          <cell r="L216">
            <v>109.5</v>
          </cell>
        </row>
        <row r="221">
          <cell r="I221" t="str">
            <v>99,880</v>
          </cell>
          <cell r="L221">
            <v>100.14</v>
          </cell>
        </row>
        <row r="228">
          <cell r="I228" t="str">
            <v>595,250</v>
          </cell>
          <cell r="L228">
            <v>594.5</v>
          </cell>
        </row>
        <row r="229">
          <cell r="I229" t="str">
            <v>87,400</v>
          </cell>
          <cell r="L229">
            <v>87.31</v>
          </cell>
        </row>
        <row r="232">
          <cell r="N232">
            <v>6684.975</v>
          </cell>
          <cell r="P232">
            <v>6674.8</v>
          </cell>
        </row>
        <row r="233">
          <cell r="I233" t="str">
            <v>23,450</v>
          </cell>
          <cell r="L233">
            <v>23.439999999999998</v>
          </cell>
        </row>
        <row r="243">
          <cell r="N243">
            <v>7510.046961327855</v>
          </cell>
          <cell r="P243">
            <v>7587.208753092562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864.2</v>
          </cell>
          <cell r="N4">
            <v>652.8</v>
          </cell>
        </row>
        <row r="5">
          <cell r="M5">
            <v>741.7</v>
          </cell>
          <cell r="N5">
            <v>540.1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40890</v>
      </c>
      <c r="F4" s="13">
        <f ca="1">TODAY()</f>
        <v>40891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1387.1904952076677</v>
      </c>
      <c r="F6" s="18" t="str">
        <f>'[1]инд-обновл'!G128</f>
        <v>1389,41</v>
      </c>
      <c r="G6" s="19">
        <f>IF(ISERROR(F6/E6-1),"н/д",F6/E6-1)</f>
        <v>0.0016000000000000458</v>
      </c>
      <c r="H6" s="19">
        <f>IF(ISERROR(F6/D6-1),"н/д",F6/D6-1)</f>
        <v>-0.09714668174227215</v>
      </c>
      <c r="I6" s="19">
        <f>IF(ISERROR(F6/C6-1),"н/д",F6/C6-1)</f>
        <v>-0.21502259887005648</v>
      </c>
      <c r="J6" s="19">
        <f>IF(ISERROR(F6/B6-1),"н/д",F6/B6-1)</f>
        <v>-0.038270921298539484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1378.553754732543</v>
      </c>
      <c r="F7" s="18" t="str">
        <f>'[1]инд-обновл'!G126</f>
        <v>1387,28</v>
      </c>
      <c r="G7" s="19">
        <f>IF(ISERROR(F7/E7-1),"н/д",F7/E7-1)</f>
        <v>0.006329999999999947</v>
      </c>
      <c r="H7" s="19">
        <f>IF(ISERROR(F7/D7-1),"н/д",F7/D7-1)</f>
        <v>-0.0776615761024938</v>
      </c>
      <c r="I7" s="19">
        <f>IF(ISERROR(F7/C7-1),"н/д",F7/C7-1)</f>
        <v>-0.16829736211031177</v>
      </c>
      <c r="J7" s="19">
        <f>IF(ISERROR(F7/B7-1),"н/д",F7/B7-1)</f>
        <v>0.012613138686131453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12021.418443995295</v>
      </c>
      <c r="F9" s="25" t="str">
        <f>'[1]инд-обновл'!G121</f>
        <v>11954,94</v>
      </c>
      <c r="G9" s="19">
        <f aca="true" t="shared" si="0" ref="G9:G15">IF(ISERROR(F9/E9-1),"н/д",F9/E9-1)</f>
        <v>-0.005530000000000035</v>
      </c>
      <c r="H9" s="19">
        <f aca="true" t="shared" si="1" ref="H9:H15">IF(ISERROR(F9/D9-1),"н/д",F9/D9-1)</f>
        <v>-0.0075329910806197775</v>
      </c>
      <c r="I9" s="19">
        <f aca="true" t="shared" si="2" ref="I9:I15">IF(ISERROR(F9/C9-1),"н/д",F9/C9-1)</f>
        <v>0.023977730192719537</v>
      </c>
      <c r="J9" s="19">
        <f aca="true" t="shared" si="3" ref="J9:J15">IF(ISERROR(F9/B9-1),"н/д",F9/B9-1)</f>
        <v>0.12591260124317194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2612.262880176631</v>
      </c>
      <c r="F10" s="25" t="str">
        <f>'[1]инд-обновл'!G124</f>
        <v>2579,27</v>
      </c>
      <c r="G10" s="19">
        <f t="shared" si="0"/>
        <v>-0.01263000000000003</v>
      </c>
      <c r="H10" s="19">
        <f t="shared" si="1"/>
        <v>-0.015673538548432675</v>
      </c>
      <c r="I10" s="19">
        <f t="shared" si="2"/>
        <v>-0.04577506474287829</v>
      </c>
      <c r="J10" s="19">
        <f t="shared" si="3"/>
        <v>0.11319378506689692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1236.4749674672908</v>
      </c>
      <c r="F11" s="24" t="str">
        <f>'[1]инд-обновл'!G122</f>
        <v>1225,73</v>
      </c>
      <c r="G11" s="19">
        <f t="shared" si="0"/>
        <v>-0.008689999999999976</v>
      </c>
      <c r="H11" s="19">
        <f t="shared" si="1"/>
        <v>-0.017025405786873726</v>
      </c>
      <c r="I11" s="19">
        <f t="shared" si="2"/>
        <v>-0.036375786163521995</v>
      </c>
      <c r="J11" s="19">
        <f t="shared" si="3"/>
        <v>0.07050655021834062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3078.7200000000003</v>
      </c>
      <c r="F12" s="24" t="str">
        <f>'[1]евр-индексы'!I245</f>
        <v>3062,63</v>
      </c>
      <c r="G12" s="19">
        <f t="shared" si="0"/>
        <v>-0.0052261979004262216</v>
      </c>
      <c r="H12" s="19">
        <f t="shared" si="1"/>
        <v>-0.021170582350816702</v>
      </c>
      <c r="I12" s="19">
        <f t="shared" si="2"/>
        <v>-0.19446870068385058</v>
      </c>
      <c r="J12" s="19">
        <f t="shared" si="3"/>
        <v>-0.2499069311780553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5774.26</v>
      </c>
      <c r="F13" s="25" t="str">
        <f>'[1]евр-индексы'!I14</f>
        <v>5751,76</v>
      </c>
      <c r="G13" s="19">
        <f t="shared" si="0"/>
        <v>-0.003896603201102855</v>
      </c>
      <c r="H13" s="19">
        <f t="shared" si="1"/>
        <v>-0.04665012489205578</v>
      </c>
      <c r="I13" s="19">
        <f t="shared" si="2"/>
        <v>-0.1864554455445544</v>
      </c>
      <c r="J13" s="19">
        <f t="shared" si="3"/>
        <v>-0.05507474946607516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5490.15</v>
      </c>
      <c r="F14" s="24" t="str">
        <f>'[1]евр-индексы'!I225</f>
        <v>5464,53</v>
      </c>
      <c r="G14" s="19">
        <f t="shared" si="0"/>
        <v>-0.004666539165596562</v>
      </c>
      <c r="H14" s="19">
        <f t="shared" si="1"/>
        <v>-0.007679568244467805</v>
      </c>
      <c r="I14" s="19">
        <f t="shared" si="2"/>
        <v>-0.08251678979180666</v>
      </c>
      <c r="J14" s="19">
        <f t="shared" si="3"/>
        <v>-0.021570277529095794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8552.828142882958</v>
      </c>
      <c r="F15" s="24" t="str">
        <f>'[1]инд-обновл'!G125</f>
        <v>8519,13</v>
      </c>
      <c r="G15" s="19">
        <f t="shared" si="0"/>
        <v>-0.0039399999999999435</v>
      </c>
      <c r="H15" s="19">
        <f t="shared" si="1"/>
        <v>-0.009101610025379792</v>
      </c>
      <c r="I15" s="19">
        <f t="shared" si="2"/>
        <v>-0.19181007494545121</v>
      </c>
      <c r="J15" s="19">
        <f t="shared" si="3"/>
        <v>-0.21104556399333219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6896.3099999999995</v>
      </c>
      <c r="F17" s="24" t="str">
        <f>'[1]азия-индексы'!K246</f>
        <v>6922,57</v>
      </c>
      <c r="G17" s="19">
        <f aca="true" t="shared" si="4" ref="G17:G22">IF(ISERROR(F17/E17-1),"н/д",F17/E17-1)</f>
        <v>0.0038078334645630374</v>
      </c>
      <c r="H17" s="19">
        <f aca="true" t="shared" si="5" ref="H17:H22">IF(ISERROR(F17/D17-1),"н/д",F17/D17-1)</f>
        <v>-0.03567781865493569</v>
      </c>
      <c r="I17" s="19">
        <f aca="true" t="shared" si="6" ref="I17:I22">IF(ISERROR(F17/C17-1),"н/д",F17/C17-1)</f>
        <v>-0.21495010206396015</v>
      </c>
      <c r="J17" s="19">
        <f aca="true" t="shared" si="7" ref="J17:J22">IF(ISERROR(F17/B17-1),"н/д",F17/B17-1)</f>
        <v>-0.16836016338298898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371.75</v>
      </c>
      <c r="F18" s="24" t="str">
        <f>'[1]азия-индексы'!K305</f>
        <v>367,55</v>
      </c>
      <c r="G18" s="19">
        <f t="shared" si="4"/>
        <v>-0.011297915265635505</v>
      </c>
      <c r="H18" s="19">
        <f t="shared" si="5"/>
        <v>-0.03301762694027888</v>
      </c>
      <c r="I18" s="19">
        <f t="shared" si="6"/>
        <v>-0.23586278586278586</v>
      </c>
      <c r="J18" s="19">
        <f t="shared" si="7"/>
        <v>-0.28631067961165046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16002.51</v>
      </c>
      <c r="F19" s="24">
        <v>15894.55433</v>
      </c>
      <c r="G19" s="19">
        <f t="shared" si="4"/>
        <v>-0.0067461710694134425</v>
      </c>
      <c r="H19" s="19">
        <f t="shared" si="5"/>
        <v>-0.035726481410141675</v>
      </c>
      <c r="I19" s="19">
        <f t="shared" si="6"/>
        <v>-0.17027186143073259</v>
      </c>
      <c r="J19" s="19">
        <f t="shared" si="7"/>
        <v>-0.09499776063314913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3763.58</v>
      </c>
      <c r="F20" s="24" t="str">
        <f>'[1]азия-индексы'!K283</f>
        <v>3745,29</v>
      </c>
      <c r="G20" s="19">
        <f t="shared" si="4"/>
        <v>-0.004859734614383049</v>
      </c>
      <c r="H20" s="19">
        <f t="shared" si="5"/>
        <v>-0.009470788923858109</v>
      </c>
      <c r="I20" s="19">
        <f t="shared" si="6"/>
        <v>0.0765421098016672</v>
      </c>
      <c r="J20" s="19">
        <f>IF(ISERROR(F20/B20-1),"н/д",F20/B20-1)</f>
        <v>0.42569090216977545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921.32</v>
      </c>
      <c r="F21" s="24" t="str">
        <f>'[1]азия-индексы'!K237</f>
        <v>906,46</v>
      </c>
      <c r="G21" s="19">
        <f t="shared" si="4"/>
        <v>-0.016129032258064502</v>
      </c>
      <c r="H21" s="19">
        <f t="shared" si="5"/>
        <v>-0.10622269988858102</v>
      </c>
      <c r="I21" s="19">
        <f t="shared" si="6"/>
        <v>-0.28001588562351065</v>
      </c>
      <c r="J21" s="19">
        <f t="shared" si="7"/>
        <v>-0.2382689075630252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57346.86</v>
      </c>
      <c r="F22" s="24">
        <v>57494.85</v>
      </c>
      <c r="G22" s="19">
        <f t="shared" si="4"/>
        <v>0.002580612085822942</v>
      </c>
      <c r="H22" s="19">
        <f t="shared" si="5"/>
        <v>0.010898817019364238</v>
      </c>
      <c r="I22" s="19">
        <f t="shared" si="6"/>
        <v>-0.18013294158715376</v>
      </c>
      <c r="J22" s="19">
        <f t="shared" si="7"/>
        <v>-0.18171939712224072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109.5</v>
      </c>
      <c r="F24" s="29" t="str">
        <f>'[1]сырье'!I216</f>
        <v>109,160</v>
      </c>
      <c r="G24" s="19">
        <f>IF(ISERROR(F24/E24-1),"н/д",F24/E24-1)</f>
        <v>-0.003105022831050297</v>
      </c>
      <c r="H24" s="19">
        <f aca="true" t="shared" si="8" ref="H24:H33">IF(ISERROR(F24/D24-1),"н/д",F24/D24-1)</f>
        <v>-0.009706976322235383</v>
      </c>
      <c r="I24" s="19">
        <f aca="true" t="shared" si="9" ref="I24:I33">IF(ISERROR(F24/C24-1),"н/д",F24/C24-1)</f>
        <v>0.14064785788923717</v>
      </c>
      <c r="J24" s="19">
        <f aca="true" t="shared" si="10" ref="J24:J33">IF(ISERROR(F24/B24-1),"н/д",F24/B24-1)</f>
        <v>0.3291123828077438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100.14</v>
      </c>
      <c r="F25" s="29" t="str">
        <f>'[1]сырье'!I221</f>
        <v>99,880</v>
      </c>
      <c r="G25" s="19">
        <f aca="true" t="shared" si="11" ref="G25:G33">IF(ISERROR(F25/E25-1),"н/д",F25/E25-1)</f>
        <v>-0.0025963650888756185</v>
      </c>
      <c r="H25" s="19">
        <f t="shared" si="8"/>
        <v>-0.005377414857598128</v>
      </c>
      <c r="I25" s="19">
        <f t="shared" si="9"/>
        <v>0.11910364145658248</v>
      </c>
      <c r="J25" s="19">
        <f t="shared" si="10"/>
        <v>0.19516572932870657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1663.1050737493028</v>
      </c>
      <c r="F26" s="18" t="str">
        <f>'[1]инд-обновл'!G135</f>
        <v>1640,57</v>
      </c>
      <c r="G26" s="19">
        <f t="shared" si="11"/>
        <v>-0.013549999999999951</v>
      </c>
      <c r="H26" s="19">
        <f t="shared" si="8"/>
        <v>-0.06008227151892942</v>
      </c>
      <c r="I26" s="19">
        <f t="shared" si="9"/>
        <v>0.1939232952477985</v>
      </c>
      <c r="J26" s="19">
        <f t="shared" si="10"/>
        <v>0.420899012645072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7587.208753092562</v>
      </c>
      <c r="F27" s="29">
        <f>'[1]сырье'!N243</f>
        <v>7510.046961327855</v>
      </c>
      <c r="G27" s="19">
        <f t="shared" si="11"/>
        <v>-0.01016998401859659</v>
      </c>
      <c r="H27" s="19">
        <f t="shared" si="8"/>
        <v>-0.03689567430025442</v>
      </c>
      <c r="I27" s="19">
        <f t="shared" si="9"/>
        <v>-0.20119480074371865</v>
      </c>
      <c r="J27" s="19">
        <f t="shared" si="10"/>
        <v>-0.02111983173691423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18305.053766716424</v>
      </c>
      <c r="F28" s="29" t="str">
        <f>'[1]инд-обновл'!G136</f>
        <v>18027</v>
      </c>
      <c r="G28" s="19">
        <f t="shared" si="11"/>
        <v>-0.015190000000000148</v>
      </c>
      <c r="H28" s="19">
        <f t="shared" si="8"/>
        <v>0.05113702623906713</v>
      </c>
      <c r="I28" s="19">
        <f t="shared" si="9"/>
        <v>-0.24494240837696335</v>
      </c>
      <c r="J28" s="19">
        <f t="shared" si="10"/>
        <v>-0.017387986482066964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2001.5068561956905</v>
      </c>
      <c r="F29" s="29" t="str">
        <f>'[1]инд-обновл'!G134</f>
        <v>1992,4</v>
      </c>
      <c r="G29" s="19">
        <f t="shared" si="11"/>
        <v>-0.004550000000000054</v>
      </c>
      <c r="H29" s="19">
        <f t="shared" si="8"/>
        <v>-0.0425296746600029</v>
      </c>
      <c r="I29" s="19">
        <f t="shared" si="9"/>
        <v>-0.1991961414790996</v>
      </c>
      <c r="J29" s="19">
        <f t="shared" si="10"/>
        <v>-0.152260397830018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87.31</v>
      </c>
      <c r="F30" s="29" t="str">
        <f>'[1]сырье'!I229</f>
        <v>87,400</v>
      </c>
      <c r="G30" s="19">
        <f t="shared" si="11"/>
        <v>0.0010308097583324738</v>
      </c>
      <c r="H30" s="19">
        <f t="shared" si="8"/>
        <v>-0.05513513513513513</v>
      </c>
      <c r="I30" s="19">
        <f t="shared" si="9"/>
        <v>-0.38987783595113434</v>
      </c>
      <c r="J30" s="19">
        <f t="shared" si="10"/>
        <v>0.19480519480519476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23.439999999999998</v>
      </c>
      <c r="F31" s="29" t="str">
        <f>'[1]сырье'!I233</f>
        <v>23,450</v>
      </c>
      <c r="G31" s="19">
        <f t="shared" si="11"/>
        <v>0.0004266211604095904</v>
      </c>
      <c r="H31" s="19">
        <f t="shared" si="8"/>
        <v>-0.0038232795242141293</v>
      </c>
      <c r="I31" s="19">
        <f t="shared" si="9"/>
        <v>-0.26118462507876494</v>
      </c>
      <c r="J31" s="19">
        <f t="shared" si="10"/>
        <v>-0.1482019614965493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594.5</v>
      </c>
      <c r="F32" s="29" t="str">
        <f>'[1]сырье'!I228</f>
        <v>595,250</v>
      </c>
      <c r="G32" s="19">
        <f t="shared" si="11"/>
        <v>0.001261564339781307</v>
      </c>
      <c r="H32" s="19">
        <f t="shared" si="8"/>
        <v>-0.0193574958813838</v>
      </c>
      <c r="I32" s="19">
        <f t="shared" si="9"/>
        <v>-0.0193574958813838</v>
      </c>
      <c r="J32" s="19">
        <f>IF(ISERROR(F32/B32-1),"н/д",F32/B32-1)</f>
        <v>0.40471976401179943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6674.8</v>
      </c>
      <c r="F33" s="29">
        <f>'[1]сырье'!N232</f>
        <v>6684.975</v>
      </c>
      <c r="G33" s="19">
        <f t="shared" si="11"/>
        <v>0.0015243902439023849</v>
      </c>
      <c r="H33" s="19">
        <f t="shared" si="8"/>
        <v>-0.011286681715575675</v>
      </c>
      <c r="I33" s="19">
        <f t="shared" si="9"/>
        <v>-0.23144952495700233</v>
      </c>
      <c r="J33" s="19">
        <f t="shared" si="10"/>
        <v>0.04688610901437307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40890</v>
      </c>
      <c r="F35" s="33">
        <f ca="1">TODAY()</f>
        <v>40891</v>
      </c>
      <c r="G35" s="34"/>
      <c r="H35" s="34"/>
      <c r="I35" s="34"/>
      <c r="J35" s="35">
        <f>WEEKDAY(F35)</f>
        <v>4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741.7</v>
      </c>
      <c r="F37" s="18">
        <f>'[1]ост. ср-тв на кс'!M4</f>
        <v>864.2</v>
      </c>
      <c r="G37" s="19">
        <f t="shared" si="12"/>
        <v>0.16516111635432118</v>
      </c>
      <c r="H37" s="19">
        <f aca="true" t="shared" si="13" ref="H37:H42">IF(ISERROR(F37/D37-1),"н/д",F37/D37-1)</f>
        <v>0.17498300475866757</v>
      </c>
      <c r="I37" s="19">
        <f aca="true" t="shared" si="14" ref="I37:I42">IF(ISERROR(F37/C37-1),"н/д",F37/C37-1)</f>
        <v>-0.11254877798315865</v>
      </c>
      <c r="J37" s="19">
        <f aca="true" t="shared" si="15" ref="J37:J42">IF(ISERROR(F37/B37-1),"н/д",F37/B37-1)</f>
        <v>-0.039671074563840336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540.1</v>
      </c>
      <c r="F38" s="18">
        <f>'[1]ост. ср-тв на кс'!N4</f>
        <v>652.8</v>
      </c>
      <c r="G38" s="19">
        <f t="shared" si="12"/>
        <v>0.2086650620255508</v>
      </c>
      <c r="H38" s="19">
        <f t="shared" si="13"/>
        <v>0.22568531731130292</v>
      </c>
      <c r="I38" s="19">
        <f t="shared" si="14"/>
        <v>0.022076092062000896</v>
      </c>
      <c r="J38" s="19">
        <f t="shared" si="15"/>
        <v>-0.018935978358881944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6.18</v>
      </c>
      <c r="F39" s="29">
        <f>'[1]mibid-mibor'!D8</f>
        <v>6.18</v>
      </c>
      <c r="G39" s="19">
        <f t="shared" si="12"/>
        <v>0</v>
      </c>
      <c r="H39" s="19">
        <f t="shared" si="13"/>
        <v>0.009803921568627416</v>
      </c>
      <c r="I39" s="19">
        <f t="shared" si="14"/>
        <v>-0.11714285714285722</v>
      </c>
      <c r="J39" s="19">
        <f t="shared" si="15"/>
        <v>-0.23891625615763545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7.15</v>
      </c>
      <c r="F40" s="29">
        <f>'[1]mibid-mibor'!F8</f>
        <v>7.15</v>
      </c>
      <c r="G40" s="19">
        <f t="shared" si="12"/>
        <v>0</v>
      </c>
      <c r="H40" s="19">
        <f t="shared" si="13"/>
        <v>0.008462623413258097</v>
      </c>
      <c r="I40" s="19">
        <f t="shared" si="14"/>
        <v>0.5442764578833694</v>
      </c>
      <c r="J40" s="19">
        <f t="shared" si="15"/>
        <v>-0.35235507246376807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31.41343807653395</v>
      </c>
      <c r="F41" s="29">
        <f>'[1]МакроDelay'!J36</f>
        <v>31.6704</v>
      </c>
      <c r="G41" s="19">
        <f t="shared" si="12"/>
        <v>0.008180000000000076</v>
      </c>
      <c r="H41" s="19">
        <f>IF(ISERROR(F41/D41-1),"н/д",F41/D41-1)</f>
        <v>0.00860825283995914</v>
      </c>
      <c r="I41" s="19">
        <f t="shared" si="14"/>
        <v>0.030937500000000062</v>
      </c>
      <c r="J41" s="19">
        <f t="shared" si="15"/>
        <v>0.048688741721854445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41.90223603730071</v>
      </c>
      <c r="F42" s="29">
        <f>'[1]МакроDelay'!J39</f>
        <v>41.7891</v>
      </c>
      <c r="G42" s="19">
        <f t="shared" si="12"/>
        <v>-0.0027000000000000357</v>
      </c>
      <c r="H42" s="19">
        <f t="shared" si="13"/>
        <v>0.0007950972197940942</v>
      </c>
      <c r="I42" s="19">
        <f t="shared" si="14"/>
        <v>0.05024126664991191</v>
      </c>
      <c r="J42" s="19">
        <f t="shared" si="15"/>
        <v>-0.03933103448275865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40865</v>
      </c>
      <c r="E43" s="38">
        <f>'[1]ЗВР-cbr'!D4</f>
        <v>40872</v>
      </c>
      <c r="F43" s="38">
        <f>'[1]ЗВР-cbr'!D3</f>
        <v>40879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515,1</v>
      </c>
      <c r="E44" s="18" t="str">
        <f>'[1]ЗВР-cbr'!L4</f>
        <v>510,2</v>
      </c>
      <c r="F44" s="18" t="str">
        <f>'[1]ЗВР-cbr'!L3</f>
        <v>514,1</v>
      </c>
      <c r="G44" s="19">
        <f>IF(ISERROR(F44/E44-1),"н/д",F44/E44-1)</f>
        <v>0.007644061152489279</v>
      </c>
      <c r="H44" s="19">
        <f>IF(ISERROR(F44/D44-1),"н/д",F44/D44-1)</f>
        <v>-0.0019413706076489845</v>
      </c>
      <c r="I44" s="19">
        <f>IF(ISERROR(F44/C44-1),"н/д",F44/C44-1)</f>
        <v>0.17454877770162214</v>
      </c>
      <c r="J44" s="19">
        <f>IF(ISERROR(F44/B44-1),"н/д",F44/B44-1)</f>
        <v>0.20680751173708933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40882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5.7</v>
      </c>
      <c r="G46" s="19">
        <f>IF(ISERROR(F46-E46),"н/д",F46-E46)/100</f>
        <v>0</v>
      </c>
      <c r="H46" s="19">
        <f>IF(ISERROR(F46-D46),"н/д",F46-D46)/100</f>
        <v>0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20850.4</v>
      </c>
      <c r="E48" s="18">
        <f>'[1]M2'!T15</f>
        <v>21083.8</v>
      </c>
      <c r="F48" s="18">
        <f>'[1]M2'!T16</f>
        <v>21380.9</v>
      </c>
      <c r="G48" s="19"/>
      <c r="H48" s="19">
        <f>IF(ISERROR(F48/E48-1),"н/д",F48/E48-1)</f>
        <v>0.01409138770050955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40756</v>
      </c>
      <c r="E54" s="43">
        <v>40787</v>
      </c>
      <c r="F54" s="43">
        <v>40817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40725</v>
      </c>
      <c r="E58" s="43">
        <v>40756</v>
      </c>
      <c r="F58" s="43">
        <v>40787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42.636</v>
      </c>
      <c r="E59" s="47">
        <v>44.6</v>
      </c>
      <c r="F59" s="47">
        <v>43.77</v>
      </c>
      <c r="G59" s="19">
        <f>IF(ISERROR(F59/E59-1),"н/д",F59/E59-1)</f>
        <v>-0.018609865470851972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27.473</v>
      </c>
      <c r="E60" s="47">
        <v>29.9</v>
      </c>
      <c r="F60" s="47">
        <v>27.51</v>
      </c>
      <c r="G60" s="19">
        <f>IF(ISERROR(F60/E60-1),"н/д",F60/E60-1)</f>
        <v>-0.07993311036789286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15.163000000000004</v>
      </c>
      <c r="E61" s="47">
        <f>E59-E60</f>
        <v>14.700000000000003</v>
      </c>
      <c r="F61" s="47">
        <f>F59-F60</f>
        <v>16.26</v>
      </c>
      <c r="G61" s="19">
        <f>IF(ISERROR(F61/E61-1),"н/д",F61/E61-1)</f>
        <v>0.10612244897959178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2011-12-14T09:10:55Z</dcterms:created>
  <dcterms:modified xsi:type="dcterms:W3CDTF">2011-12-14T09:13:58Z</dcterms:modified>
  <cp:category/>
  <cp:version/>
  <cp:contentType/>
  <cp:contentStatus/>
</cp:coreProperties>
</file>