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62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<sst xmlns="http://schemas.openxmlformats.org/spreadsheetml/2006/main" count="98" uniqueCount="91">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</sst>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910,35</v>
          </cell>
          <cell r="S237">
            <v>886.01</v>
          </cell>
        </row>
        <row r="246">
          <cell r="K246" t="str">
            <v>6785,09</v>
          </cell>
          <cell r="S246">
            <v>6764.59</v>
          </cell>
        </row>
        <row r="283">
          <cell r="K283" t="str">
            <v>3773,22</v>
          </cell>
          <cell r="S283">
            <v>3701.54</v>
          </cell>
        </row>
        <row r="305">
          <cell r="K305" t="str">
            <v>366,03</v>
          </cell>
          <cell r="S305">
            <v>364.47999999999996</v>
          </cell>
        </row>
      </sheetData>
      <sheetData sheetId="2">
        <row r="14">
          <cell r="I14" t="str">
            <v>5747,67</v>
          </cell>
          <cell r="L14">
            <v>5730.62</v>
          </cell>
        </row>
        <row r="225">
          <cell r="I225" t="str">
            <v>5432,33</v>
          </cell>
          <cell r="L225">
            <v>5400.85</v>
          </cell>
        </row>
        <row r="245">
          <cell r="I245" t="str">
            <v>3000,21</v>
          </cell>
          <cell r="L245">
            <v>2998.73</v>
          </cell>
        </row>
      </sheetData>
      <sheetData sheetId="3">
        <row r="121">
          <cell r="G121" t="str">
            <v>11868,81</v>
          </cell>
          <cell r="H121">
            <v>11823.525895819013</v>
          </cell>
        </row>
        <row r="122">
          <cell r="G122" t="str">
            <v>1215,75</v>
          </cell>
          <cell r="H122">
            <v>1211.8236912403813</v>
          </cell>
        </row>
        <row r="124">
          <cell r="G124" t="str">
            <v>2541,01</v>
          </cell>
          <cell r="H124">
            <v>2539.3086631956594</v>
          </cell>
        </row>
        <row r="125">
          <cell r="G125" t="str">
            <v>8401,72</v>
          </cell>
          <cell r="H125">
            <v>8377.34193496924</v>
          </cell>
        </row>
        <row r="126">
          <cell r="G126" t="str">
            <v>1394,41</v>
          </cell>
          <cell r="H126">
            <v>1393.6156390857213</v>
          </cell>
        </row>
        <row r="128">
          <cell r="G128" t="str">
            <v>1392,04</v>
          </cell>
          <cell r="H128">
            <v>1395.2490728675955</v>
          </cell>
        </row>
        <row r="134">
          <cell r="G134" t="str">
            <v>1995,9</v>
          </cell>
          <cell r="H134">
            <v>1975.0044528884403</v>
          </cell>
        </row>
        <row r="135">
          <cell r="G135" t="str">
            <v>1595,57</v>
          </cell>
          <cell r="H135">
            <v>1577.1956704393813</v>
          </cell>
        </row>
        <row r="136">
          <cell r="G136" t="str">
            <v>17980</v>
          </cell>
          <cell r="H136">
            <v>17894.99875590943</v>
          </cell>
        </row>
      </sheetData>
      <sheetData sheetId="4">
        <row r="3">
          <cell r="D3">
            <v>40886</v>
          </cell>
          <cell r="L3" t="str">
            <v>513</v>
          </cell>
        </row>
        <row r="4">
          <cell r="D4">
            <v>40879</v>
          </cell>
          <cell r="L4" t="str">
            <v>514,1</v>
          </cell>
        </row>
        <row r="5">
          <cell r="D5">
            <v>40872</v>
          </cell>
          <cell r="L5" t="str">
            <v>510,2</v>
          </cell>
        </row>
      </sheetData>
      <sheetData sheetId="5">
        <row r="8">
          <cell r="C8">
            <v>6.22</v>
          </cell>
          <cell r="D8">
            <v>6.22</v>
          </cell>
          <cell r="E8">
            <v>7.17</v>
          </cell>
          <cell r="F8">
            <v>7.17</v>
          </cell>
        </row>
      </sheetData>
      <sheetData sheetId="6">
        <row r="36">
          <cell r="J36">
            <v>31.8957</v>
          </cell>
          <cell r="M36">
            <v>31.765461607409623</v>
          </cell>
        </row>
        <row r="39">
          <cell r="J39">
            <v>41.4389</v>
          </cell>
          <cell r="M39">
            <v>41.41280992974426</v>
          </cell>
        </row>
      </sheetData>
      <sheetData sheetId="7">
        <row r="216">
          <cell r="I216" t="str">
            <v>104,060</v>
          </cell>
          <cell r="L216">
            <v>103.60000000000001</v>
          </cell>
        </row>
        <row r="221">
          <cell r="I221" t="str">
            <v>94,010</v>
          </cell>
          <cell r="L221">
            <v>93.87</v>
          </cell>
        </row>
        <row r="228">
          <cell r="I228" t="str">
            <v>578,750</v>
          </cell>
          <cell r="L228">
            <v>579</v>
          </cell>
        </row>
        <row r="229">
          <cell r="I229" t="str">
            <v>86,970</v>
          </cell>
          <cell r="L229">
            <v>86.28999999999999</v>
          </cell>
        </row>
        <row r="232">
          <cell r="N232">
            <v>6491.65</v>
          </cell>
          <cell r="P232">
            <v>6486.5625</v>
          </cell>
        </row>
        <row r="233">
          <cell r="I233" t="str">
            <v>23,040</v>
          </cell>
          <cell r="L233">
            <v>22.75</v>
          </cell>
        </row>
        <row r="243">
          <cell r="N243">
            <v>7327.063283714406</v>
          </cell>
          <cell r="P243">
            <v>7202.502105579952</v>
          </cell>
        </row>
      </sheetData>
      <sheetData sheetId="8">
        <row r="14">
          <cell r="S14">
            <v>40767</v>
          </cell>
          <cell r="T14">
            <v>20850.4</v>
          </cell>
        </row>
        <row r="15">
          <cell r="S15">
            <v>40797</v>
          </cell>
          <cell r="T15">
            <v>21083.8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1007.5</v>
          </cell>
          <cell r="N4">
            <v>800.5</v>
          </cell>
        </row>
        <row r="5">
          <cell r="M5">
            <v>901.7</v>
          </cell>
          <cell r="N5">
            <v>693.1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40893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40892</v>
      </c>
      <c r="F4" s="13">
        <f ca="1">TODAY()</f>
        <v>40893</v>
      </c>
      <c r="G4" s="14"/>
      <c r="H4" s="14"/>
      <c r="I4" s="14"/>
      <c r="J4" s="11">
        <f>WEEKDAY(F4)</f>
        <v>6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1395.2490728675955</v>
      </c>
      <c r="F6" s="18" t="str">
        <f>'[1]инд-обновл'!G128</f>
        <v>1392,04</v>
      </c>
      <c r="G6" s="19">
        <f>IF(ISERROR(F6/E6-1),"н/д",F6/E6-1)</f>
        <v>-0.0023000000000000798</v>
      </c>
      <c r="H6" s="19">
        <f>IF(ISERROR(F6/D6-1),"н/д",F6/D6-1)</f>
        <v>-0.09543767991630447</v>
      </c>
      <c r="I6" s="19">
        <f>IF(ISERROR(F6/C6-1),"н/д",F6/C6-1)</f>
        <v>-0.21353672316384187</v>
      </c>
      <c r="J6" s="19">
        <f>IF(ISERROR(F6/B6-1),"н/д",F6/B6-1)</f>
        <v>-0.03645047414688174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1393.6156390857213</v>
      </c>
      <c r="F7" s="18" t="str">
        <f>'[1]инд-обновл'!G126</f>
        <v>1394,41</v>
      </c>
      <c r="G7" s="19">
        <f>IF(ISERROR(F7/E7-1),"н/д",F7/E7-1)</f>
        <v>0.0005699999999999594</v>
      </c>
      <c r="H7" s="19">
        <f>IF(ISERROR(F7/D7-1),"н/д",F7/D7-1)</f>
        <v>-0.07292116828115325</v>
      </c>
      <c r="I7" s="19">
        <f>IF(ISERROR(F7/C7-1),"н/д",F7/C7-1)</f>
        <v>-0.1640227817745803</v>
      </c>
      <c r="J7" s="19">
        <f>IF(ISERROR(F7/B7-1),"н/д",F7/B7-1)</f>
        <v>0.017817518248175235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11823.525895819013</v>
      </c>
      <c r="F9" s="25" t="str">
        <f>'[1]инд-обновл'!G121</f>
        <v>11868,81</v>
      </c>
      <c r="G9" s="19">
        <f aca="true" t="shared" si="0" ref="G9:G15">IF(ISERROR(F9/E9-1),"н/д",F9/E9-1)</f>
        <v>0.00383</v>
      </c>
      <c r="H9" s="19">
        <f aca="true" t="shared" si="1" ref="H9:H15">IF(ISERROR(F9/D9-1),"н/д",F9/D9-1)</f>
        <v>-0.01468327234327993</v>
      </c>
      <c r="I9" s="19">
        <f aca="true" t="shared" si="2" ref="I9:I15">IF(ISERROR(F9/C9-1),"н/д",F9/C9-1)</f>
        <v>0.016600428265524547</v>
      </c>
      <c r="J9" s="19">
        <f aca="true" t="shared" si="3" ref="J9:J15">IF(ISERROR(F9/B9-1),"н/д",F9/B9-1)</f>
        <v>0.1178009041250705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2539.3086631956594</v>
      </c>
      <c r="F10" s="25" t="str">
        <f>'[1]инд-обновл'!G124</f>
        <v>2541,01</v>
      </c>
      <c r="G10" s="19">
        <f t="shared" si="0"/>
        <v>0.0006699999999999484</v>
      </c>
      <c r="H10" s="19">
        <f t="shared" si="1"/>
        <v>-0.03027469717670228</v>
      </c>
      <c r="I10" s="19">
        <f t="shared" si="2"/>
        <v>-0.05992970773214934</v>
      </c>
      <c r="J10" s="19">
        <f t="shared" si="3"/>
        <v>0.09668105308588704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1211.8236912403813</v>
      </c>
      <c r="F11" s="24" t="str">
        <f>'[1]инд-обновл'!G122</f>
        <v>1215,75</v>
      </c>
      <c r="G11" s="19">
        <f t="shared" si="0"/>
        <v>0.0032399999999999096</v>
      </c>
      <c r="H11" s="19">
        <f t="shared" si="1"/>
        <v>-0.025028870212356447</v>
      </c>
      <c r="I11" s="19">
        <f t="shared" si="2"/>
        <v>-0.04422169811320753</v>
      </c>
      <c r="J11" s="19">
        <f t="shared" si="3"/>
        <v>0.06179039301310052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2998.73</v>
      </c>
      <c r="F12" s="24" t="str">
        <f>'[1]евр-индексы'!I245</f>
        <v>3000,21</v>
      </c>
      <c r="G12" s="19">
        <f t="shared" si="0"/>
        <v>0.0004935422662259992</v>
      </c>
      <c r="H12" s="19">
        <f t="shared" si="1"/>
        <v>-0.041120276649397325</v>
      </c>
      <c r="I12" s="19">
        <f t="shared" si="2"/>
        <v>-0.2108863755917938</v>
      </c>
      <c r="J12" s="19">
        <f t="shared" si="3"/>
        <v>-0.26519470977222626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5730.62</v>
      </c>
      <c r="F13" s="25" t="str">
        <f>'[1]евр-индексы'!I14</f>
        <v>5747,67</v>
      </c>
      <c r="G13" s="19">
        <f t="shared" si="0"/>
        <v>0.002975245261420234</v>
      </c>
      <c r="H13" s="19">
        <f t="shared" si="1"/>
        <v>-0.04732803930246088</v>
      </c>
      <c r="I13" s="19">
        <f t="shared" si="2"/>
        <v>-0.18703394625176806</v>
      </c>
      <c r="J13" s="19">
        <f t="shared" si="3"/>
        <v>-0.05574667323804827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5400.85</v>
      </c>
      <c r="F14" s="24" t="str">
        <f>'[1]евр-индексы'!I225</f>
        <v>5432,33</v>
      </c>
      <c r="G14" s="19">
        <f t="shared" si="0"/>
        <v>0.005828712147161852</v>
      </c>
      <c r="H14" s="19">
        <f t="shared" si="1"/>
        <v>-0.013526863053450078</v>
      </c>
      <c r="I14" s="19">
        <f t="shared" si="2"/>
        <v>-0.08792310275352588</v>
      </c>
      <c r="J14" s="19">
        <f t="shared" si="3"/>
        <v>-0.027335720680393916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8377.34193496924</v>
      </c>
      <c r="F15" s="24" t="str">
        <f>'[1]инд-обновл'!G125</f>
        <v>8401,72</v>
      </c>
      <c r="G15" s="19">
        <f t="shared" si="0"/>
        <v>0.002909999999999968</v>
      </c>
      <c r="H15" s="19">
        <f t="shared" si="1"/>
        <v>-0.022758096071128664</v>
      </c>
      <c r="I15" s="19">
        <f t="shared" si="2"/>
        <v>-0.20294848686082922</v>
      </c>
      <c r="J15" s="19">
        <f t="shared" si="3"/>
        <v>-0.22191887386553066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6764.59</v>
      </c>
      <c r="F17" s="24" t="str">
        <f>'[1]азия-индексы'!K246</f>
        <v>6785,09</v>
      </c>
      <c r="G17" s="19">
        <f aca="true" t="shared" si="4" ref="G17:G22">IF(ISERROR(F17/E17-1),"н/д",F17/E17-1)</f>
        <v>0.003030486696163459</v>
      </c>
      <c r="H17" s="19">
        <f aca="true" t="shared" si="5" ref="H17:H22">IF(ISERROR(F17/D17-1),"н/д",F17/D17-1)</f>
        <v>-0.05482894511394132</v>
      </c>
      <c r="I17" s="19">
        <f aca="true" t="shared" si="6" ref="I17:I22">IF(ISERROR(F17/C17-1),"н/д",F17/C17-1)</f>
        <v>-0.23054093898843275</v>
      </c>
      <c r="J17" s="19">
        <f aca="true" t="shared" si="7" ref="J17:J22">IF(ISERROR(F17/B17-1),"н/д",F17/B17-1)</f>
        <v>-0.18487626141278235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364.47999999999996</v>
      </c>
      <c r="F18" s="24" t="str">
        <f>'[1]азия-индексы'!K305</f>
        <v>366,03</v>
      </c>
      <c r="G18" s="19">
        <f t="shared" si="4"/>
        <v>0.004252633889376689</v>
      </c>
      <c r="H18" s="19">
        <f t="shared" si="5"/>
        <v>-0.03701657458563545</v>
      </c>
      <c r="I18" s="19">
        <f t="shared" si="6"/>
        <v>-0.23902286902286907</v>
      </c>
      <c r="J18" s="19">
        <f t="shared" si="7"/>
        <v>-0.2892621359223302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15836.47</v>
      </c>
      <c r="F19" s="24">
        <v>15690.21781</v>
      </c>
      <c r="G19" s="19">
        <f t="shared" si="4"/>
        <v>-0.009235150889055355</v>
      </c>
      <c r="H19" s="19">
        <f t="shared" si="5"/>
        <v>-0.04812294695588604</v>
      </c>
      <c r="I19" s="19">
        <f t="shared" si="6"/>
        <v>-0.18093864433393858</v>
      </c>
      <c r="J19" s="19">
        <f t="shared" si="7"/>
        <v>-0.10663224904629054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3701.54</v>
      </c>
      <c r="F20" s="24" t="str">
        <f>'[1]азия-индексы'!K283</f>
        <v>3773,22</v>
      </c>
      <c r="G20" s="19">
        <f t="shared" si="4"/>
        <v>0.01936491298216403</v>
      </c>
      <c r="H20" s="19">
        <f t="shared" si="5"/>
        <v>-0.0020840496151913745</v>
      </c>
      <c r="I20" s="19">
        <f t="shared" si="6"/>
        <v>0.08457027881575163</v>
      </c>
      <c r="J20" s="19">
        <f>IF(ISERROR(F20/B20-1),"н/д",F20/B20-1)</f>
        <v>0.43632280167491433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886.01</v>
      </c>
      <c r="F21" s="24" t="str">
        <f>'[1]азия-индексы'!K237</f>
        <v>910,35</v>
      </c>
      <c r="G21" s="19">
        <f t="shared" si="4"/>
        <v>0.027471473233936505</v>
      </c>
      <c r="H21" s="19">
        <f t="shared" si="5"/>
        <v>-0.10238712667251704</v>
      </c>
      <c r="I21" s="19">
        <f t="shared" si="6"/>
        <v>-0.27692613185067516</v>
      </c>
      <c r="J21" s="19">
        <f t="shared" si="7"/>
        <v>-0.235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56646.87</v>
      </c>
      <c r="F22" s="24">
        <v>56331.15</v>
      </c>
      <c r="G22" s="19">
        <f t="shared" si="4"/>
        <v>-0.005573476522180321</v>
      </c>
      <c r="H22" s="19">
        <f t="shared" si="5"/>
        <v>-0.009561849516254828</v>
      </c>
      <c r="I22" s="19">
        <f t="shared" si="6"/>
        <v>-0.1967271112540896</v>
      </c>
      <c r="J22" s="19">
        <f t="shared" si="7"/>
        <v>-0.1982814568122625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103.60000000000001</v>
      </c>
      <c r="F24" s="29" t="str">
        <f>'[1]сырье'!I216</f>
        <v>104,060</v>
      </c>
      <c r="G24" s="19">
        <f>IF(ISERROR(F24/E24-1),"н/д",F24/E24-1)</f>
        <v>0.004440154440154442</v>
      </c>
      <c r="H24" s="19">
        <f aca="true" t="shared" si="8" ref="H24:H33">IF(ISERROR(F24/D24-1),"н/д",F24/D24-1)</f>
        <v>-0.05597387281139432</v>
      </c>
      <c r="I24" s="19">
        <f aca="true" t="shared" si="9" ref="I24:I33">IF(ISERROR(F24/C24-1),"н/д",F24/C24-1)</f>
        <v>0.08735632183908049</v>
      </c>
      <c r="J24" s="19">
        <f aca="true" t="shared" si="10" ref="J24:J33">IF(ISERROR(F24/B24-1),"н/д",F24/B24-1)</f>
        <v>0.26701570680628284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93.87</v>
      </c>
      <c r="F25" s="29" t="str">
        <f>'[1]сырье'!I221</f>
        <v>94,010</v>
      </c>
      <c r="G25" s="19">
        <f aca="true" t="shared" si="11" ref="G25:G33">IF(ISERROR(F25/E25-1),"н/д",F25/E25-1)</f>
        <v>0.001491424310216205</v>
      </c>
      <c r="H25" s="19">
        <f t="shared" si="8"/>
        <v>-0.06383190599482169</v>
      </c>
      <c r="I25" s="19">
        <f t="shared" si="9"/>
        <v>0.053333333333333455</v>
      </c>
      <c r="J25" s="19">
        <f t="shared" si="10"/>
        <v>0.12492521239679322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1577.1956704393813</v>
      </c>
      <c r="F26" s="18" t="str">
        <f>'[1]инд-обновл'!G135</f>
        <v>1595,57</v>
      </c>
      <c r="G26" s="19">
        <f t="shared" si="11"/>
        <v>0.011649999999999938</v>
      </c>
      <c r="H26" s="19">
        <f t="shared" si="8"/>
        <v>-0.08586373636446976</v>
      </c>
      <c r="I26" s="19">
        <f t="shared" si="9"/>
        <v>0.1611745870024015</v>
      </c>
      <c r="J26" s="19">
        <f t="shared" si="10"/>
        <v>0.3819244760090075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7202.502105579952</v>
      </c>
      <c r="F27" s="29">
        <f>'[1]сырье'!N243</f>
        <v>7327.063283714406</v>
      </c>
      <c r="G27" s="19">
        <f t="shared" si="11"/>
        <v>0.017294153657789746</v>
      </c>
      <c r="H27" s="19">
        <f t="shared" si="8"/>
        <v>-0.06036188860616343</v>
      </c>
      <c r="I27" s="19">
        <f t="shared" si="9"/>
        <v>-0.22065783656883875</v>
      </c>
      <c r="J27" s="19">
        <f t="shared" si="10"/>
        <v>-0.04497042735289436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17894.99875590943</v>
      </c>
      <c r="F28" s="29" t="str">
        <f>'[1]инд-обновл'!G136</f>
        <v>17980</v>
      </c>
      <c r="G28" s="19">
        <f t="shared" si="11"/>
        <v>0.004750000000000032</v>
      </c>
      <c r="H28" s="19">
        <f t="shared" si="8"/>
        <v>0.04839650145772589</v>
      </c>
      <c r="I28" s="19">
        <f t="shared" si="9"/>
        <v>-0.24691099476439793</v>
      </c>
      <c r="J28" s="19">
        <f t="shared" si="10"/>
        <v>-0.019949852828954562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1975.0044528884403</v>
      </c>
      <c r="F29" s="29" t="str">
        <f>'[1]инд-обновл'!G134</f>
        <v>1995,9</v>
      </c>
      <c r="G29" s="19">
        <f t="shared" si="11"/>
        <v>0.010580000000000034</v>
      </c>
      <c r="H29" s="19">
        <f t="shared" si="8"/>
        <v>-0.04084771012542654</v>
      </c>
      <c r="I29" s="19">
        <f t="shared" si="9"/>
        <v>-0.19778938906752408</v>
      </c>
      <c r="J29" s="19">
        <f t="shared" si="10"/>
        <v>-0.15077119455377086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86.28999999999999</v>
      </c>
      <c r="F30" s="29" t="str">
        <f>'[1]сырье'!I229</f>
        <v>86,970</v>
      </c>
      <c r="G30" s="19">
        <f t="shared" si="11"/>
        <v>0.007880403291227411</v>
      </c>
      <c r="H30" s="19">
        <f t="shared" si="8"/>
        <v>-0.059783783783783795</v>
      </c>
      <c r="I30" s="19">
        <f t="shared" si="9"/>
        <v>-0.3928795811518324</v>
      </c>
      <c r="J30" s="19">
        <f t="shared" si="10"/>
        <v>0.18892686261107294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22.75</v>
      </c>
      <c r="F31" s="29" t="str">
        <f>'[1]сырье'!I233</f>
        <v>23,040</v>
      </c>
      <c r="G31" s="19">
        <f t="shared" si="11"/>
        <v>0.012747252747252746</v>
      </c>
      <c r="H31" s="19">
        <f t="shared" si="8"/>
        <v>-0.021240441801189447</v>
      </c>
      <c r="I31" s="19">
        <f t="shared" si="9"/>
        <v>-0.274102079395085</v>
      </c>
      <c r="J31" s="19">
        <f t="shared" si="10"/>
        <v>-0.16309480566654566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579</v>
      </c>
      <c r="F32" s="29" t="str">
        <f>'[1]сырье'!I228</f>
        <v>578,750</v>
      </c>
      <c r="G32" s="19">
        <f t="shared" si="11"/>
        <v>-0.00043177892918822014</v>
      </c>
      <c r="H32" s="19">
        <f t="shared" si="8"/>
        <v>-0.046540362438220795</v>
      </c>
      <c r="I32" s="19">
        <f t="shared" si="9"/>
        <v>-0.046540362438220795</v>
      </c>
      <c r="J32" s="19">
        <f>IF(ISERROR(F32/B32-1),"н/д",F32/B32-1)</f>
        <v>0.3657817109144543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6486.5625</v>
      </c>
      <c r="F33" s="29">
        <f>'[1]сырье'!N232</f>
        <v>6491.65</v>
      </c>
      <c r="G33" s="19">
        <f t="shared" si="11"/>
        <v>0.0007843137254901489</v>
      </c>
      <c r="H33" s="19">
        <f t="shared" si="8"/>
        <v>-0.039879608728367266</v>
      </c>
      <c r="I33" s="19">
        <f t="shared" si="9"/>
        <v>-0.2536754899886873</v>
      </c>
      <c r="J33" s="19">
        <f t="shared" si="10"/>
        <v>0.016610863852617896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40892</v>
      </c>
      <c r="F35" s="33">
        <f ca="1">TODAY()</f>
        <v>40893</v>
      </c>
      <c r="G35" s="34"/>
      <c r="H35" s="34"/>
      <c r="I35" s="34"/>
      <c r="J35" s="35">
        <f>WEEKDAY(F35)</f>
        <v>6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901.7</v>
      </c>
      <c r="F37" s="18">
        <f>'[1]ост. ср-тв на кс'!M4</f>
        <v>1007.5</v>
      </c>
      <c r="G37" s="19">
        <f t="shared" si="12"/>
        <v>0.11733392480869465</v>
      </c>
      <c r="H37" s="19">
        <f aca="true" t="shared" si="13" ref="H37:H42">IF(ISERROR(F37/D37-1),"н/д",F37/D37-1)</f>
        <v>0.36981645139360975</v>
      </c>
      <c r="I37" s="19">
        <f aca="true" t="shared" si="14" ref="I37:I42">IF(ISERROR(F37/C37-1),"н/д",F37/C37-1)</f>
        <v>0.03460669542000416</v>
      </c>
      <c r="J37" s="19">
        <f aca="true" t="shared" si="15" ref="J37:J42">IF(ISERROR(F37/B37-1),"н/д",F37/B37-1)</f>
        <v>0.11956884098233145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693.1</v>
      </c>
      <c r="F38" s="18">
        <f>'[1]ост. ср-тв на кс'!N4</f>
        <v>800.5</v>
      </c>
      <c r="G38" s="19">
        <f t="shared" si="12"/>
        <v>0.15495599480594424</v>
      </c>
      <c r="H38" s="19">
        <f t="shared" si="13"/>
        <v>0.5030041306796844</v>
      </c>
      <c r="I38" s="19">
        <f t="shared" si="14"/>
        <v>0.25332707061218085</v>
      </c>
      <c r="J38" s="19">
        <f t="shared" si="15"/>
        <v>0.20303576795912237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6.22</v>
      </c>
      <c r="F39" s="29">
        <f>'[1]mibid-mibor'!D8</f>
        <v>6.22</v>
      </c>
      <c r="G39" s="19">
        <f t="shared" si="12"/>
        <v>0</v>
      </c>
      <c r="H39" s="19">
        <f t="shared" si="13"/>
        <v>0.016339869281045694</v>
      </c>
      <c r="I39" s="19">
        <f t="shared" si="14"/>
        <v>-0.11142857142857143</v>
      </c>
      <c r="J39" s="19">
        <f t="shared" si="15"/>
        <v>-0.23399014778325122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7.17</v>
      </c>
      <c r="F40" s="29">
        <f>'[1]mibid-mibor'!F8</f>
        <v>7.17</v>
      </c>
      <c r="G40" s="19">
        <f t="shared" si="12"/>
        <v>0</v>
      </c>
      <c r="H40" s="19">
        <f t="shared" si="13"/>
        <v>0.01128349788434413</v>
      </c>
      <c r="I40" s="19">
        <f t="shared" si="14"/>
        <v>0.5485961123110152</v>
      </c>
      <c r="J40" s="19">
        <f t="shared" si="15"/>
        <v>-0.3505434782608695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31.765461607409623</v>
      </c>
      <c r="F41" s="29">
        <f>'[1]МакроDelay'!J36</f>
        <v>31.8957</v>
      </c>
      <c r="G41" s="19">
        <f t="shared" si="12"/>
        <v>0.0040999999999999925</v>
      </c>
      <c r="H41" s="19">
        <f>IF(ISERROR(F41/D41-1),"н/д",F41/D41-1)</f>
        <v>0.0157833892248751</v>
      </c>
      <c r="I41" s="19">
        <f t="shared" si="14"/>
        <v>0.03827148437500005</v>
      </c>
      <c r="J41" s="19">
        <f t="shared" si="15"/>
        <v>0.05614900662251654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41.41280992974426</v>
      </c>
      <c r="F42" s="29">
        <f>'[1]МакроDelay'!J39</f>
        <v>41.4389</v>
      </c>
      <c r="G42" s="19">
        <f t="shared" si="12"/>
        <v>0.0006299999999999084</v>
      </c>
      <c r="H42" s="19">
        <f t="shared" si="13"/>
        <v>-0.007591741526347229</v>
      </c>
      <c r="I42" s="19">
        <f t="shared" si="14"/>
        <v>0.041440060316662475</v>
      </c>
      <c r="J42" s="19">
        <f t="shared" si="15"/>
        <v>-0.04738160919540235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40872</v>
      </c>
      <c r="E43" s="38">
        <f>'[1]ЗВР-cbr'!D4</f>
        <v>40879</v>
      </c>
      <c r="F43" s="38">
        <f>'[1]ЗВР-cbr'!D3</f>
        <v>40886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510,2</v>
      </c>
      <c r="E44" s="18" t="str">
        <f>'[1]ЗВР-cbr'!L4</f>
        <v>514,1</v>
      </c>
      <c r="F44" s="18" t="str">
        <f>'[1]ЗВР-cbr'!L3</f>
        <v>513</v>
      </c>
      <c r="G44" s="19">
        <f>IF(ISERROR(F44/E44-1),"н/д",F44/E44-1)</f>
        <v>-0.0021396615444466693</v>
      </c>
      <c r="H44" s="19">
        <f>IF(ISERROR(F44/D44-1),"н/д",F44/D44-1)</f>
        <v>0.005488043904351203</v>
      </c>
      <c r="I44" s="19">
        <f>IF(ISERROR(F44/C44-1),"н/д",F44/C44-1)</f>
        <v>0.1720356408498973</v>
      </c>
      <c r="J44" s="19">
        <f>IF(ISERROR(F44/B44-1),"н/д",F44/B44-1)</f>
        <v>0.204225352112676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40882</v>
      </c>
      <c r="F45" s="38">
        <v>40889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5.7</v>
      </c>
      <c r="F46" s="42">
        <v>5.9</v>
      </c>
      <c r="G46" s="19">
        <f>IF(ISERROR(F46-E46),"н/д",F46-E46)/100</f>
        <v>0.0020000000000000018</v>
      </c>
      <c r="H46" s="19">
        <f>IF(ISERROR(F46-D46),"н/д",F46-D46)/100</f>
        <v>0.0020000000000000018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20850.4</v>
      </c>
      <c r="E48" s="18">
        <f>'[1]M2'!T15</f>
        <v>21083.8</v>
      </c>
      <c r="F48" s="18">
        <f>'[1]M2'!T16</f>
        <v>21380.9</v>
      </c>
      <c r="G48" s="19"/>
      <c r="H48" s="19">
        <f>IF(ISERROR(F48/E48-1),"н/д",F48/E48-1)</f>
        <v>0.01409138770050955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40756</v>
      </c>
      <c r="E54" s="43">
        <v>40787</v>
      </c>
      <c r="F54" s="43">
        <v>40817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40725</v>
      </c>
      <c r="E58" s="43">
        <v>40756</v>
      </c>
      <c r="F58" s="43">
        <v>40787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42.636</v>
      </c>
      <c r="E59" s="47">
        <v>44.6</v>
      </c>
      <c r="F59" s="47">
        <v>43.77</v>
      </c>
      <c r="G59" s="19">
        <f>IF(ISERROR(F59/E59-1),"н/д",F59/E59-1)</f>
        <v>-0.018609865470851972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27.473</v>
      </c>
      <c r="E60" s="47">
        <v>29.9</v>
      </c>
      <c r="F60" s="47">
        <v>27.51</v>
      </c>
      <c r="G60" s="19">
        <f>IF(ISERROR(F60/E60-1),"н/д",F60/E60-1)</f>
        <v>-0.07993311036789286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15.163000000000004</v>
      </c>
      <c r="E61" s="47">
        <f>E59-E60</f>
        <v>14.700000000000003</v>
      </c>
      <c r="F61" s="47">
        <f>F59-F60</f>
        <v>16.26</v>
      </c>
      <c r="G61" s="19">
        <f>IF(ISERROR(F61/E61-1),"н/д",F61/E61-1)</f>
        <v>0.10612244897959178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2011-12-16T09:14:39Z</dcterms:created>
  <dcterms:modified xsi:type="dcterms:W3CDTF">2011-12-16T09:15:36Z</dcterms:modified>
  <cp:category/>
  <cp:version/>
  <cp:contentType/>
  <cp:contentStatus/>
</cp:coreProperties>
</file>