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<sst xmlns="http://schemas.openxmlformats.org/spreadsheetml/2006/main" count="98" uniqueCount="91">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</sst>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909,03</v>
          </cell>
          <cell r="S237">
            <v>912.85</v>
          </cell>
        </row>
        <row r="246">
          <cell r="K246" t="str">
            <v>6662,64</v>
          </cell>
          <cell r="S246">
            <v>6633.33</v>
          </cell>
        </row>
        <row r="283">
          <cell r="K283" t="str">
            <v>3750,35</v>
          </cell>
          <cell r="S283">
            <v>3770.2799999999997</v>
          </cell>
        </row>
        <row r="305">
          <cell r="K305" t="str">
            <v>365,67</v>
          </cell>
          <cell r="S305">
            <v>367.40000000000003</v>
          </cell>
        </row>
      </sheetData>
      <sheetData sheetId="2">
        <row r="14">
          <cell r="I14" t="str">
            <v>5679,59</v>
          </cell>
          <cell r="L14">
            <v>5670.71</v>
          </cell>
        </row>
        <row r="225">
          <cell r="I225" t="str">
            <v>5344,98</v>
          </cell>
          <cell r="L225">
            <v>5364.99</v>
          </cell>
        </row>
        <row r="245">
          <cell r="I245" t="str">
            <v>2985,63</v>
          </cell>
          <cell r="L245">
            <v>2974.2000000000003</v>
          </cell>
        </row>
      </sheetData>
      <sheetData sheetId="3">
        <row r="121">
          <cell r="G121" t="str">
            <v>11766,26</v>
          </cell>
          <cell r="H121">
            <v>11866.412521683005</v>
          </cell>
        </row>
        <row r="122">
          <cell r="G122" t="str">
            <v>1205,35</v>
          </cell>
          <cell r="H122">
            <v>1219.6565715846884</v>
          </cell>
        </row>
        <row r="124">
          <cell r="G124" t="str">
            <v>2523,14</v>
          </cell>
          <cell r="H124">
            <v>2555.337249341705</v>
          </cell>
        </row>
        <row r="125">
          <cell r="G125" t="str">
            <v>8336,48</v>
          </cell>
          <cell r="H125">
            <v>8296.160659196305</v>
          </cell>
        </row>
        <row r="126">
          <cell r="G126" t="str">
            <v>1379,54</v>
          </cell>
          <cell r="H126">
            <v>1382.8865855369995</v>
          </cell>
        </row>
        <row r="128">
          <cell r="G128" t="str">
            <v>1364,02</v>
          </cell>
          <cell r="H128">
            <v>1370.0482121333869</v>
          </cell>
        </row>
        <row r="134">
          <cell r="G134" t="str">
            <v>1987,1</v>
          </cell>
          <cell r="H134">
            <v>1962.0059439765398</v>
          </cell>
        </row>
        <row r="135">
          <cell r="G135" t="str">
            <v>1605,1</v>
          </cell>
          <cell r="H135">
            <v>1596.701350894296</v>
          </cell>
        </row>
        <row r="136">
          <cell r="G136" t="str">
            <v>18552</v>
          </cell>
          <cell r="H136">
            <v>18379.963541253863</v>
          </cell>
        </row>
      </sheetData>
      <sheetData sheetId="4">
        <row r="3">
          <cell r="D3">
            <v>40886</v>
          </cell>
          <cell r="L3" t="str">
            <v>513</v>
          </cell>
        </row>
        <row r="4">
          <cell r="D4">
            <v>40879</v>
          </cell>
          <cell r="L4" t="str">
            <v>514,1</v>
          </cell>
        </row>
        <row r="5">
          <cell r="D5">
            <v>40872</v>
          </cell>
          <cell r="L5" t="str">
            <v>510,2</v>
          </cell>
        </row>
      </sheetData>
      <sheetData sheetId="5">
        <row r="8">
          <cell r="C8">
            <v>6.21</v>
          </cell>
          <cell r="D8">
            <v>6.21</v>
          </cell>
          <cell r="E8">
            <v>7.16</v>
          </cell>
          <cell r="F8">
            <v>7.16</v>
          </cell>
        </row>
      </sheetData>
      <sheetData sheetId="6">
        <row r="36">
          <cell r="J36">
            <v>32.0323</v>
          </cell>
          <cell r="M36">
            <v>31.77019588395735</v>
          </cell>
        </row>
        <row r="39">
          <cell r="J39">
            <v>41.6868</v>
          </cell>
          <cell r="M39">
            <v>41.39332135161703</v>
          </cell>
        </row>
      </sheetData>
      <sheetData sheetId="7">
        <row r="216">
          <cell r="I216" t="str">
            <v>105,030</v>
          </cell>
          <cell r="L216">
            <v>103.64</v>
          </cell>
        </row>
        <row r="221">
          <cell r="I221" t="str">
            <v>94,810</v>
          </cell>
          <cell r="L221">
            <v>93.88</v>
          </cell>
        </row>
        <row r="228">
          <cell r="I228" t="str">
            <v>600,500</v>
          </cell>
          <cell r="L228">
            <v>601</v>
          </cell>
        </row>
        <row r="229">
          <cell r="I229" t="str">
            <v>87,480</v>
          </cell>
          <cell r="L229">
            <v>87.09</v>
          </cell>
        </row>
        <row r="232">
          <cell r="N232">
            <v>6669.7125</v>
          </cell>
          <cell r="P232">
            <v>6700.237499999999</v>
          </cell>
        </row>
        <row r="233">
          <cell r="I233" t="str">
            <v>23,180</v>
          </cell>
          <cell r="L233">
            <v>23.09</v>
          </cell>
        </row>
        <row r="243">
          <cell r="N243">
            <v>7321.551727159784</v>
          </cell>
          <cell r="P243">
            <v>7293.993944386674</v>
          </cell>
        </row>
      </sheetData>
      <sheetData sheetId="8">
        <row r="14">
          <cell r="S14">
            <v>40767</v>
          </cell>
          <cell r="T14">
            <v>21083.8</v>
          </cell>
        </row>
        <row r="15">
          <cell r="S15">
            <v>40797</v>
          </cell>
          <cell r="T15">
            <v>21497.4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944</v>
          </cell>
          <cell r="N4">
            <v>727.9</v>
          </cell>
        </row>
        <row r="5">
          <cell r="M5">
            <v>978.9</v>
          </cell>
          <cell r="N5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40896</v>
      </c>
      <c r="F4" s="13">
        <f ca="1">TODAY()</f>
        <v>40897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1370.0482121333869</v>
      </c>
      <c r="F6" s="18" t="str">
        <f>'[1]инд-обновл'!G128</f>
        <v>1364,02</v>
      </c>
      <c r="G6" s="19">
        <f>IF(ISERROR(F6/E6-1),"н/д",F6/E6-1)</f>
        <v>-0.0043999999999999595</v>
      </c>
      <c r="H6" s="19">
        <f>IF(ISERROR(F6/D6-1),"н/д",F6/D6-1)</f>
        <v>-0.113645372373953</v>
      </c>
      <c r="I6" s="19">
        <f>IF(ISERROR(F6/C6-1),"н/д",F6/C6-1)</f>
        <v>-0.2293672316384181</v>
      </c>
      <c r="J6" s="19">
        <f>IF(ISERROR(F6/B6-1),"н/д",F6/B6-1)</f>
        <v>-0.05584550425693924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1382.8865855369995</v>
      </c>
      <c r="F7" s="18" t="str">
        <f>'[1]инд-обновл'!G126</f>
        <v>1379,54</v>
      </c>
      <c r="G7" s="19">
        <f>IF(ISERROR(F7/E7-1),"н/д",F7/E7-1)</f>
        <v>-0.0024199999999999777</v>
      </c>
      <c r="H7" s="19">
        <f>IF(ISERROR(F7/D7-1),"н/д",F7/D7-1)</f>
        <v>-0.08280754476128416</v>
      </c>
      <c r="I7" s="19">
        <f>IF(ISERROR(F7/C7-1),"н/д",F7/C7-1)</f>
        <v>-0.17293764988009597</v>
      </c>
      <c r="J7" s="19">
        <f>IF(ISERROR(F7/B7-1),"н/д",F7/B7-1)</f>
        <v>0.006963503649634939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11866.412521683005</v>
      </c>
      <c r="F9" s="25" t="str">
        <f>'[1]инд-обновл'!G121</f>
        <v>11766,26</v>
      </c>
      <c r="G9" s="19">
        <f aca="true" t="shared" si="0" ref="G9:G15">IF(ISERROR(F9/E9-1),"н/д",F9/E9-1)</f>
        <v>-0.008440000000000003</v>
      </c>
      <c r="H9" s="19">
        <f aca="true" t="shared" si="1" ref="H9:H15">IF(ISERROR(F9/D9-1),"н/д",F9/D9-1)</f>
        <v>-0.02319669790331469</v>
      </c>
      <c r="I9" s="19">
        <f aca="true" t="shared" si="2" ref="I9:I15">IF(ISERROR(F9/C9-1),"н/д",F9/C9-1)</f>
        <v>0.007816702355460503</v>
      </c>
      <c r="J9" s="19">
        <f aca="true" t="shared" si="3" ref="J9:J15">IF(ISERROR(F9/B9-1),"н/д",F9/B9-1)</f>
        <v>0.10814277641740433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2555.337249341705</v>
      </c>
      <c r="F10" s="25" t="str">
        <f>'[1]инд-обновл'!G124</f>
        <v>2523,14</v>
      </c>
      <c r="G10" s="19">
        <f t="shared" si="0"/>
        <v>-0.012599999999999834</v>
      </c>
      <c r="H10" s="19">
        <f t="shared" si="1"/>
        <v>-0.037094422861155496</v>
      </c>
      <c r="I10" s="19">
        <f t="shared" si="2"/>
        <v>-0.06654088050314466</v>
      </c>
      <c r="J10" s="19">
        <f t="shared" si="3"/>
        <v>0.08896849374190752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1219.6565715846884</v>
      </c>
      <c r="F11" s="24" t="str">
        <f>'[1]инд-обновл'!G122</f>
        <v>1205,35</v>
      </c>
      <c r="G11" s="19">
        <f t="shared" si="0"/>
        <v>-0.01173000000000013</v>
      </c>
      <c r="H11" s="19">
        <f t="shared" si="1"/>
        <v>-0.033369153781997896</v>
      </c>
      <c r="I11" s="19">
        <f t="shared" si="2"/>
        <v>-0.05239779874213846</v>
      </c>
      <c r="J11" s="19">
        <f t="shared" si="3"/>
        <v>0.05270742358078584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2974.2000000000003</v>
      </c>
      <c r="F12" s="24" t="str">
        <f>'[1]евр-индексы'!I245</f>
        <v>2985,63</v>
      </c>
      <c r="G12" s="19">
        <f t="shared" si="0"/>
        <v>0.003843050231995049</v>
      </c>
      <c r="H12" s="19">
        <f t="shared" si="1"/>
        <v>-0.04578010591683257</v>
      </c>
      <c r="I12" s="19">
        <f t="shared" si="2"/>
        <v>-0.21472119936875322</v>
      </c>
      <c r="J12" s="19">
        <f t="shared" si="3"/>
        <v>-0.2687656135194709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5670.71</v>
      </c>
      <c r="F13" s="25" t="str">
        <f>'[1]евр-индексы'!I14</f>
        <v>5679,59</v>
      </c>
      <c r="G13" s="19">
        <f t="shared" si="0"/>
        <v>0.0015659414782276393</v>
      </c>
      <c r="H13" s="19">
        <f t="shared" si="1"/>
        <v>-0.058612247874680334</v>
      </c>
      <c r="I13" s="19">
        <f t="shared" si="2"/>
        <v>-0.19666336633663362</v>
      </c>
      <c r="J13" s="19">
        <f t="shared" si="3"/>
        <v>-0.06693116477739447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5364.99</v>
      </c>
      <c r="F14" s="24" t="str">
        <f>'[1]евр-индексы'!I225</f>
        <v>5344,98</v>
      </c>
      <c r="G14" s="19">
        <f t="shared" si="0"/>
        <v>-0.0037297366817087285</v>
      </c>
      <c r="H14" s="19">
        <f t="shared" si="1"/>
        <v>-0.02938901217036327</v>
      </c>
      <c r="I14" s="19">
        <f t="shared" si="2"/>
        <v>-0.10258898589657495</v>
      </c>
      <c r="J14" s="19">
        <f t="shared" si="3"/>
        <v>-0.04297582811101175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8296.160659196305</v>
      </c>
      <c r="F15" s="24" t="str">
        <f>'[1]инд-обновл'!G125</f>
        <v>8336,48</v>
      </c>
      <c r="G15" s="19">
        <f t="shared" si="0"/>
        <v>0.0048600000000000865</v>
      </c>
      <c r="H15" s="19">
        <f t="shared" si="1"/>
        <v>-0.030346454384940436</v>
      </c>
      <c r="I15" s="19">
        <f t="shared" si="2"/>
        <v>-0.20913765297410114</v>
      </c>
      <c r="J15" s="19">
        <f t="shared" si="3"/>
        <v>-0.22796073346916101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6633.33</v>
      </c>
      <c r="F17" s="24" t="str">
        <f>'[1]азия-индексы'!K246</f>
        <v>6662,64</v>
      </c>
      <c r="G17" s="19">
        <f aca="true" t="shared" si="4" ref="G17:G22">IF(ISERROR(F17/E17-1),"н/д",F17/E17-1)</f>
        <v>0.004418595185223806</v>
      </c>
      <c r="H17" s="19">
        <f aca="true" t="shared" si="5" ref="H17:H22">IF(ISERROR(F17/D17-1),"н/д",F17/D17-1)</f>
        <v>-0.07188637481211746</v>
      </c>
      <c r="I17" s="19">
        <f aca="true" t="shared" si="6" ref="I17:I22">IF(ISERROR(F17/C17-1),"н/д",F17/C17-1)</f>
        <v>-0.2444273077795418</v>
      </c>
      <c r="J17" s="19">
        <f aca="true" t="shared" si="7" ref="J17:J22">IF(ISERROR(F17/B17-1),"н/д",F17/B17-1)</f>
        <v>-0.19958673714560304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367.40000000000003</v>
      </c>
      <c r="F18" s="24" t="str">
        <f>'[1]азия-индексы'!K305</f>
        <v>365,67</v>
      </c>
      <c r="G18" s="19">
        <f t="shared" si="4"/>
        <v>-0.004708764289602652</v>
      </c>
      <c r="H18" s="19">
        <f t="shared" si="5"/>
        <v>-0.0379636937647988</v>
      </c>
      <c r="I18" s="19">
        <f t="shared" si="6"/>
        <v>-0.23977130977130978</v>
      </c>
      <c r="J18" s="19">
        <f t="shared" si="7"/>
        <v>-0.28996116504854363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15379.34</v>
      </c>
      <c r="F19" s="24">
        <v>15344.38276</v>
      </c>
      <c r="G19" s="19">
        <f t="shared" si="4"/>
        <v>-0.0022730000117039406</v>
      </c>
      <c r="H19" s="19">
        <f t="shared" si="5"/>
        <v>-0.06910369127822147</v>
      </c>
      <c r="I19" s="19">
        <f t="shared" si="6"/>
        <v>-0.19899193896120027</v>
      </c>
      <c r="J19" s="19">
        <f t="shared" si="7"/>
        <v>-0.126323363889996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3770.2799999999997</v>
      </c>
      <c r="F20" s="24" t="str">
        <f>'[1]азия-индексы'!K283</f>
        <v>3750,35</v>
      </c>
      <c r="G20" s="19">
        <f t="shared" si="4"/>
        <v>-0.005286079548468492</v>
      </c>
      <c r="H20" s="19">
        <f t="shared" si="5"/>
        <v>-0.008132554018671856</v>
      </c>
      <c r="I20" s="19">
        <f t="shared" si="6"/>
        <v>0.07799655073296918</v>
      </c>
      <c r="J20" s="19">
        <f>IF(ISERROR(F20/B20-1),"н/д",F20/B20-1)</f>
        <v>0.42761705367339164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912.85</v>
      </c>
      <c r="F21" s="24" t="str">
        <f>'[1]азия-индексы'!K237</f>
        <v>909,03</v>
      </c>
      <c r="G21" s="19">
        <f t="shared" si="4"/>
        <v>-0.004184696280878586</v>
      </c>
      <c r="H21" s="19">
        <f t="shared" si="5"/>
        <v>-0.1036886579437779</v>
      </c>
      <c r="I21" s="19">
        <f t="shared" si="6"/>
        <v>-0.27797458300238287</v>
      </c>
      <c r="J21" s="19">
        <f t="shared" si="7"/>
        <v>-0.236109243697479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56096.93</v>
      </c>
      <c r="F22" s="24">
        <v>55298.33</v>
      </c>
      <c r="G22" s="19">
        <f t="shared" si="4"/>
        <v>-0.014236073168353403</v>
      </c>
      <c r="H22" s="19">
        <f t="shared" si="5"/>
        <v>-0.027721328429478165</v>
      </c>
      <c r="I22" s="19">
        <f t="shared" si="6"/>
        <v>-0.2114549537525039</v>
      </c>
      <c r="J22" s="19">
        <f t="shared" si="7"/>
        <v>-0.21298080070591918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103.64</v>
      </c>
      <c r="F24" s="29" t="str">
        <f>'[1]сырье'!I216</f>
        <v>105,030</v>
      </c>
      <c r="G24" s="19">
        <f>IF(ISERROR(F24/E24-1),"н/д",F24/E24-1)</f>
        <v>0.013411810111925826</v>
      </c>
      <c r="H24" s="19">
        <f aca="true" t="shared" si="8" ref="H24:H33">IF(ISERROR(F24/D24-1),"н/д",F24/D24-1)</f>
        <v>-0.04717409053796606</v>
      </c>
      <c r="I24" s="19">
        <f aca="true" t="shared" si="9" ref="I24:I33">IF(ISERROR(F24/C24-1),"н/д",F24/C24-1)</f>
        <v>0.09749216300940433</v>
      </c>
      <c r="J24" s="19">
        <f aca="true" t="shared" si="10" ref="J24:J33">IF(ISERROR(F24/B24-1),"н/д",F24/B24-1)</f>
        <v>0.2788262510653843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93.88</v>
      </c>
      <c r="F25" s="29" t="str">
        <f>'[1]сырье'!I221</f>
        <v>94,810</v>
      </c>
      <c r="G25" s="19">
        <f aca="true" t="shared" si="11" ref="G25:G33">IF(ISERROR(F25/E25-1),"н/д",F25/E25-1)</f>
        <v>0.0099062633148701</v>
      </c>
      <c r="H25" s="19">
        <f t="shared" si="8"/>
        <v>-0.055865365465046835</v>
      </c>
      <c r="I25" s="19">
        <f t="shared" si="9"/>
        <v>0.06229691876750709</v>
      </c>
      <c r="J25" s="19">
        <f t="shared" si="10"/>
        <v>0.13449802560727542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1596.701350894296</v>
      </c>
      <c r="F26" s="18" t="str">
        <f>'[1]инд-обновл'!G135</f>
        <v>1605,1</v>
      </c>
      <c r="G26" s="19">
        <f t="shared" si="11"/>
        <v>0.005260000000000042</v>
      </c>
      <c r="H26" s="19">
        <f t="shared" si="8"/>
        <v>-0.08040379503162531</v>
      </c>
      <c r="I26" s="19">
        <f t="shared" si="9"/>
        <v>0.1681100356597045</v>
      </c>
      <c r="J26" s="19">
        <f t="shared" si="10"/>
        <v>0.3901784167677118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7293.993944386674</v>
      </c>
      <c r="F27" s="29">
        <f>'[1]сырье'!N243</f>
        <v>7321.551727159784</v>
      </c>
      <c r="G27" s="19">
        <f t="shared" si="11"/>
        <v>0.003778147196614734</v>
      </c>
      <c r="H27" s="19">
        <f t="shared" si="8"/>
        <v>-0.06106870229007633</v>
      </c>
      <c r="I27" s="19">
        <f t="shared" si="9"/>
        <v>-0.22124407258766765</v>
      </c>
      <c r="J27" s="19">
        <f t="shared" si="10"/>
        <v>-0.04568881878711073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18379.963541253863</v>
      </c>
      <c r="F28" s="29" t="str">
        <f>'[1]инд-обновл'!G136</f>
        <v>18552</v>
      </c>
      <c r="G28" s="19">
        <f t="shared" si="11"/>
        <v>0.009360000000000035</v>
      </c>
      <c r="H28" s="19">
        <f t="shared" si="8"/>
        <v>0.08174927113702624</v>
      </c>
      <c r="I28" s="19">
        <f t="shared" si="9"/>
        <v>-0.22295287958115184</v>
      </c>
      <c r="J28" s="19">
        <f t="shared" si="10"/>
        <v>0.01122860569061368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1962.0059439765398</v>
      </c>
      <c r="F29" s="29" t="str">
        <f>'[1]инд-обновл'!G134</f>
        <v>1987,1</v>
      </c>
      <c r="G29" s="19">
        <f t="shared" si="11"/>
        <v>0.012790000000000079</v>
      </c>
      <c r="H29" s="19">
        <f t="shared" si="8"/>
        <v>-0.04507664952664725</v>
      </c>
      <c r="I29" s="19">
        <f t="shared" si="9"/>
        <v>-0.20132636655948555</v>
      </c>
      <c r="J29" s="19">
        <f t="shared" si="10"/>
        <v>-0.15451547707690672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87.09</v>
      </c>
      <c r="F30" s="29" t="str">
        <f>'[1]сырье'!I229</f>
        <v>87,480</v>
      </c>
      <c r="G30" s="19">
        <f t="shared" si="11"/>
        <v>0.004478126076472577</v>
      </c>
      <c r="H30" s="19">
        <f t="shared" si="8"/>
        <v>-0.054270270270270204</v>
      </c>
      <c r="I30" s="19">
        <f t="shared" si="9"/>
        <v>-0.38931937172774866</v>
      </c>
      <c r="J30" s="19">
        <f t="shared" si="10"/>
        <v>0.19589883800410113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23.09</v>
      </c>
      <c r="F31" s="29" t="str">
        <f>'[1]сырье'!I233</f>
        <v>23,180</v>
      </c>
      <c r="G31" s="19">
        <f t="shared" si="11"/>
        <v>0.0038977912516240387</v>
      </c>
      <c r="H31" s="19">
        <f t="shared" si="8"/>
        <v>-0.015293118096856406</v>
      </c>
      <c r="I31" s="19">
        <f t="shared" si="9"/>
        <v>-0.26969124133585376</v>
      </c>
      <c r="J31" s="19">
        <f t="shared" si="10"/>
        <v>-0.1580094442426444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601</v>
      </c>
      <c r="F32" s="29" t="str">
        <f>'[1]сырье'!I228</f>
        <v>600,500</v>
      </c>
      <c r="G32" s="19">
        <f t="shared" si="11"/>
        <v>-0.0008319467554076532</v>
      </c>
      <c r="H32" s="19">
        <f t="shared" si="8"/>
        <v>-0.010708401976935789</v>
      </c>
      <c r="I32" s="19">
        <f t="shared" si="9"/>
        <v>-0.010708401976935789</v>
      </c>
      <c r="J32" s="19">
        <f>IF(ISERROR(F32/B32-1),"н/д",F32/B32-1)</f>
        <v>0.4171091445427728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6700.237499999999</v>
      </c>
      <c r="F33" s="29">
        <f>'[1]сырье'!N232</f>
        <v>6669.7125</v>
      </c>
      <c r="G33" s="19">
        <f t="shared" si="11"/>
        <v>-0.004555808656036442</v>
      </c>
      <c r="H33" s="19">
        <f t="shared" si="8"/>
        <v>-0.013544018058690876</v>
      </c>
      <c r="I33" s="19">
        <f t="shared" si="9"/>
        <v>-0.23320420640687234</v>
      </c>
      <c r="J33" s="19">
        <f t="shared" si="10"/>
        <v>0.04449595808055018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40896</v>
      </c>
      <c r="F35" s="33">
        <f ca="1">TODAY()</f>
        <v>40897</v>
      </c>
      <c r="G35" s="34"/>
      <c r="H35" s="34"/>
      <c r="I35" s="34"/>
      <c r="J35" s="35">
        <f>WEEKDAY(F35)</f>
        <v>3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978.9</v>
      </c>
      <c r="F37" s="18">
        <f>'[1]ост. ср-тв на кс'!M4</f>
        <v>944</v>
      </c>
      <c r="G37" s="19">
        <f t="shared" si="12"/>
        <v>-0.03565226274389621</v>
      </c>
      <c r="H37" s="19">
        <f aca="true" t="shared" si="13" ref="H37:H42">IF(ISERROR(F37/D37-1),"н/д",F37/D37-1)</f>
        <v>0.28348062542488095</v>
      </c>
      <c r="I37" s="19">
        <f aca="true" t="shared" si="14" ref="I37:I42">IF(ISERROR(F37/C37-1),"н/д",F37/C37-1)</f>
        <v>-0.030601766276442732</v>
      </c>
      <c r="J37" s="19">
        <f aca="true" t="shared" si="15" ref="J37:J42">IF(ISERROR(F37/B37-1),"н/д",F37/B37-1)</f>
        <v>0.049005445049449925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776.5</v>
      </c>
      <c r="F38" s="18">
        <f>'[1]ост. ср-тв на кс'!N4</f>
        <v>727.9</v>
      </c>
      <c r="G38" s="19">
        <f t="shared" si="12"/>
        <v>-0.06258853831294275</v>
      </c>
      <c r="H38" s="19">
        <f t="shared" si="13"/>
        <v>0.3666917010889972</v>
      </c>
      <c r="I38" s="19">
        <f t="shared" si="14"/>
        <v>0.13965868169719742</v>
      </c>
      <c r="J38" s="19">
        <f t="shared" si="15"/>
        <v>0.09392846408175526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6.21</v>
      </c>
      <c r="F39" s="29">
        <f>'[1]mibid-mibor'!D8</f>
        <v>6.21</v>
      </c>
      <c r="G39" s="19">
        <f t="shared" si="12"/>
        <v>0</v>
      </c>
      <c r="H39" s="19">
        <f t="shared" si="13"/>
        <v>0.014705882352941124</v>
      </c>
      <c r="I39" s="19">
        <f t="shared" si="14"/>
        <v>-0.11285714285714288</v>
      </c>
      <c r="J39" s="19">
        <f t="shared" si="15"/>
        <v>-0.2352216748768472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7.16</v>
      </c>
      <c r="F40" s="29">
        <f>'[1]mibid-mibor'!F8</f>
        <v>7.16</v>
      </c>
      <c r="G40" s="19">
        <f t="shared" si="12"/>
        <v>0</v>
      </c>
      <c r="H40" s="19">
        <f t="shared" si="13"/>
        <v>0.009873060648801113</v>
      </c>
      <c r="I40" s="19">
        <f t="shared" si="14"/>
        <v>0.5464362850971922</v>
      </c>
      <c r="J40" s="19">
        <f t="shared" si="15"/>
        <v>-0.35144927536231874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31.77019588395735</v>
      </c>
      <c r="F41" s="29">
        <f>'[1]МакроDelay'!J36</f>
        <v>32.0323</v>
      </c>
      <c r="G41" s="19">
        <f t="shared" si="12"/>
        <v>0.00825000000000009</v>
      </c>
      <c r="H41" s="19">
        <f>IF(ISERROR(F41/D41-1),"н/д",F41/D41-1)</f>
        <v>0.020133693841739353</v>
      </c>
      <c r="I41" s="19">
        <f t="shared" si="14"/>
        <v>0.04271809895833334</v>
      </c>
      <c r="J41" s="19">
        <f t="shared" si="15"/>
        <v>0.06067218543046349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41.39332135161703</v>
      </c>
      <c r="F42" s="29">
        <f>'[1]МакроDelay'!J39</f>
        <v>41.6868</v>
      </c>
      <c r="G42" s="19">
        <f t="shared" si="12"/>
        <v>0.007090000000000041</v>
      </c>
      <c r="H42" s="19">
        <f t="shared" si="13"/>
        <v>-0.001654855960474988</v>
      </c>
      <c r="I42" s="19">
        <f t="shared" si="14"/>
        <v>0.04767026891178694</v>
      </c>
      <c r="J42" s="19">
        <f t="shared" si="15"/>
        <v>-0.04168275862068971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40872</v>
      </c>
      <c r="E43" s="38">
        <f>'[1]ЗВР-cbr'!D4</f>
        <v>40879</v>
      </c>
      <c r="F43" s="38">
        <f>'[1]ЗВР-cbr'!D3</f>
        <v>40886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510,2</v>
      </c>
      <c r="E44" s="18" t="str">
        <f>'[1]ЗВР-cbr'!L4</f>
        <v>514,1</v>
      </c>
      <c r="F44" s="18" t="str">
        <f>'[1]ЗВР-cbr'!L3</f>
        <v>513</v>
      </c>
      <c r="G44" s="19">
        <f>IF(ISERROR(F44/E44-1),"н/д",F44/E44-1)</f>
        <v>-0.0021396615444466693</v>
      </c>
      <c r="H44" s="19">
        <f>IF(ISERROR(F44/D44-1),"н/д",F44/D44-1)</f>
        <v>0.005488043904351203</v>
      </c>
      <c r="I44" s="19">
        <f>IF(ISERROR(F44/C44-1),"н/д",F44/C44-1)</f>
        <v>0.1720356408498973</v>
      </c>
      <c r="J44" s="19">
        <f>IF(ISERROR(F44/B44-1),"н/д",F44/B44-1)</f>
        <v>0.204225352112676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40889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5.9</v>
      </c>
      <c r="G46" s="19">
        <f>IF(ISERROR(F46-E46),"н/д",F46-E46)/100</f>
        <v>0.0020000000000000018</v>
      </c>
      <c r="H46" s="19">
        <f>IF(ISERROR(F46-D46),"н/д",F46-D46)/100</f>
        <v>0.0020000000000000018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21083.8</v>
      </c>
      <c r="E48" s="18">
        <f>'[1]M2'!T15</f>
        <v>21497.4</v>
      </c>
      <c r="F48" s="18">
        <f>'[1]M2'!T16</f>
        <v>21380.9</v>
      </c>
      <c r="G48" s="19"/>
      <c r="H48" s="19">
        <f>IF(ISERROR(F48/E48-1),"н/д",F48/E48-1)</f>
        <v>-0.00541926000353532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40787</v>
      </c>
      <c r="E54" s="43">
        <v>40817</v>
      </c>
      <c r="F54" s="43">
        <v>40848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40756</v>
      </c>
      <c r="E58" s="43">
        <v>40787</v>
      </c>
      <c r="F58" s="43">
        <v>40817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44.6</v>
      </c>
      <c r="E59" s="47">
        <v>43.77</v>
      </c>
      <c r="F59" s="47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29.92</v>
      </c>
      <c r="E60" s="47">
        <v>27.51</v>
      </c>
      <c r="F60" s="47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14.68</v>
      </c>
      <c r="E61" s="47">
        <f>E59-E60</f>
        <v>16.26</v>
      </c>
      <c r="F61" s="47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2011-12-20T09:03:23Z</dcterms:created>
  <dcterms:modified xsi:type="dcterms:W3CDTF">2011-12-20T09:04:52Z</dcterms:modified>
  <cp:category/>
  <cp:version/>
  <cp:contentType/>
  <cp:contentStatus/>
</cp:coreProperties>
</file>