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<sst xmlns="http://schemas.openxmlformats.org/spreadsheetml/2006/main" count="98" uniqueCount="91">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</sst>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888,16</v>
          </cell>
          <cell r="S237">
            <v>909.03</v>
          </cell>
        </row>
        <row r="246">
          <cell r="K246" t="str">
            <v>6966,48</v>
          </cell>
          <cell r="S246">
            <v>6662.639999999999</v>
          </cell>
        </row>
        <row r="283">
          <cell r="K283" t="str">
            <v>3794,27</v>
          </cell>
          <cell r="S283">
            <v>3752.34</v>
          </cell>
        </row>
        <row r="305">
          <cell r="K305" t="str">
            <v>367,72</v>
          </cell>
          <cell r="S305">
            <v>365.67</v>
          </cell>
        </row>
      </sheetData>
      <sheetData sheetId="2">
        <row r="14">
          <cell r="I14" t="str">
            <v>5908,01</v>
          </cell>
          <cell r="L14">
            <v>5847.030000000001</v>
          </cell>
        </row>
        <row r="225">
          <cell r="I225" t="str">
            <v>5454,52</v>
          </cell>
          <cell r="L225">
            <v>5419.6</v>
          </cell>
        </row>
        <row r="245">
          <cell r="I245" t="str">
            <v>3081,21</v>
          </cell>
          <cell r="L245">
            <v>3055.39</v>
          </cell>
        </row>
      </sheetData>
      <sheetData sheetId="3">
        <row r="121">
          <cell r="G121" t="str">
            <v>12103,58</v>
          </cell>
          <cell r="H121">
            <v>11766.24184626751</v>
          </cell>
        </row>
        <row r="122">
          <cell r="G122" t="str">
            <v>1241,3</v>
          </cell>
          <cell r="H122">
            <v>1205.34457143412</v>
          </cell>
        </row>
        <row r="124">
          <cell r="G124" t="str">
            <v>2603,73</v>
          </cell>
          <cell r="H124">
            <v>2523.1408802837373</v>
          </cell>
        </row>
        <row r="125">
          <cell r="G125" t="str">
            <v>8459,98</v>
          </cell>
          <cell r="H125">
            <v>8336.51619514983</v>
          </cell>
        </row>
        <row r="126">
          <cell r="G126" t="str">
            <v>1408,88</v>
          </cell>
          <cell r="H126">
            <v>1409.8386903094106</v>
          </cell>
        </row>
        <row r="128">
          <cell r="G128" t="str">
            <v>1409,67</v>
          </cell>
          <cell r="H128">
            <v>1395.8510743637985</v>
          </cell>
        </row>
        <row r="134">
          <cell r="G134" t="str">
            <v>2006,98</v>
          </cell>
          <cell r="H134">
            <v>2002.9940418567053</v>
          </cell>
        </row>
        <row r="135">
          <cell r="G135" t="str">
            <v>1634,43</v>
          </cell>
          <cell r="H135">
            <v>1617.6068883610453</v>
          </cell>
        </row>
        <row r="136">
          <cell r="G136" t="str">
            <v>18976</v>
          </cell>
          <cell r="H136">
            <v>18865.07336859267</v>
          </cell>
        </row>
      </sheetData>
      <sheetData sheetId="4">
        <row r="3">
          <cell r="D3">
            <v>40886</v>
          </cell>
          <cell r="L3" t="str">
            <v>513</v>
          </cell>
        </row>
        <row r="4">
          <cell r="D4">
            <v>40879</v>
          </cell>
          <cell r="L4" t="str">
            <v>514,1</v>
          </cell>
        </row>
        <row r="5">
          <cell r="D5">
            <v>40872</v>
          </cell>
          <cell r="L5" t="str">
            <v>510,2</v>
          </cell>
        </row>
      </sheetData>
      <sheetData sheetId="5">
        <row r="8">
          <cell r="C8">
            <v>6.2</v>
          </cell>
          <cell r="D8">
            <v>6.2</v>
          </cell>
          <cell r="E8">
            <v>7.18</v>
          </cell>
          <cell r="F8">
            <v>7.18</v>
          </cell>
        </row>
      </sheetData>
      <sheetData sheetId="6">
        <row r="36">
          <cell r="J36">
            <v>32.0519</v>
          </cell>
          <cell r="M36">
            <v>32.032360260241255</v>
          </cell>
        </row>
        <row r="39">
          <cell r="J39">
            <v>41.7059</v>
          </cell>
          <cell r="M39">
            <v>41.68672410691082</v>
          </cell>
        </row>
      </sheetData>
      <sheetData sheetId="7">
        <row r="216">
          <cell r="I216" t="str">
            <v>107,270</v>
          </cell>
          <cell r="L216">
            <v>106.72999999999999</v>
          </cell>
        </row>
        <row r="221">
          <cell r="I221" t="str">
            <v>98,100</v>
          </cell>
          <cell r="L221">
            <v>97.24</v>
          </cell>
        </row>
        <row r="228">
          <cell r="I228" t="str">
            <v>606,750</v>
          </cell>
          <cell r="L228">
            <v>607</v>
          </cell>
        </row>
        <row r="229">
          <cell r="I229" t="str">
            <v>86,700</v>
          </cell>
          <cell r="L229">
            <v>86.8</v>
          </cell>
        </row>
        <row r="232">
          <cell r="N232">
            <v>6774.00625</v>
          </cell>
          <cell r="P232">
            <v>6796.900000000001</v>
          </cell>
        </row>
        <row r="233">
          <cell r="I233" t="str">
            <v>23,540</v>
          </cell>
          <cell r="L233">
            <v>23.49</v>
          </cell>
        </row>
        <row r="243">
          <cell r="N243">
            <v>7511.149272638779</v>
          </cell>
          <cell r="P243">
            <v>7428.475924319449</v>
          </cell>
        </row>
      </sheetData>
      <sheetData sheetId="8">
        <row r="14">
          <cell r="S14">
            <v>40767</v>
          </cell>
          <cell r="T14">
            <v>21083.8</v>
          </cell>
        </row>
        <row r="15">
          <cell r="S15">
            <v>40797</v>
          </cell>
          <cell r="T15">
            <v>21497.4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950</v>
          </cell>
          <cell r="N4">
            <v>726</v>
          </cell>
        </row>
        <row r="5">
          <cell r="M5">
            <v>944</v>
          </cell>
          <cell r="N5">
            <v>727.9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40898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40897</v>
      </c>
      <c r="F4" s="13">
        <f ca="1">TODAY()</f>
        <v>40898</v>
      </c>
      <c r="G4" s="14"/>
      <c r="H4" s="14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1395.8510743637985</v>
      </c>
      <c r="F6" s="18" t="str">
        <f>'[1]инд-обновл'!G128</f>
        <v>1409,67</v>
      </c>
      <c r="G6" s="19">
        <f>IF(ISERROR(F6/E6-1),"н/д",F6/E6-1)</f>
        <v>0.00990000000000002</v>
      </c>
      <c r="H6" s="19">
        <f>IF(ISERROR(F6/D6-1),"н/д",F6/D6-1)</f>
        <v>-0.08398151938709864</v>
      </c>
      <c r="I6" s="19">
        <f>IF(ISERROR(F6/C6-1),"н/д",F6/C6-1)</f>
        <v>-0.20357627118644062</v>
      </c>
      <c r="J6" s="19">
        <f>IF(ISERROR(F6/B6-1),"н/д",F6/B6-1)</f>
        <v>-0.02424724856371563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1409.8386903094106</v>
      </c>
      <c r="F7" s="18" t="str">
        <f>'[1]инд-обновл'!G126</f>
        <v>1408,88</v>
      </c>
      <c r="G7" s="19">
        <f>IF(ISERROR(F7/E7-1),"н/д",F7/E7-1)</f>
        <v>-0.0006800000000000139</v>
      </c>
      <c r="H7" s="19">
        <f>IF(ISERROR(F7/D7-1),"н/д",F7/D7-1)</f>
        <v>-0.0633007333337764</v>
      </c>
      <c r="I7" s="19">
        <f>IF(ISERROR(F7/C7-1),"н/д",F7/C7-1)</f>
        <v>-0.15534772182254186</v>
      </c>
      <c r="J7" s="19">
        <f>IF(ISERROR(F7/B7-1),"н/д",F7/B7-1)</f>
        <v>0.02837956204379566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11766.24184626751</v>
      </c>
      <c r="F9" s="25" t="str">
        <f>'[1]инд-обновл'!G121</f>
        <v>12103,58</v>
      </c>
      <c r="G9" s="19">
        <f aca="true" t="shared" si="0" ref="G9:G15">IF(ISERROR(F9/E9-1),"н/д",F9/E9-1)</f>
        <v>0.028669999999999973</v>
      </c>
      <c r="H9" s="19">
        <f aca="true" t="shared" si="1" ref="H9:H15">IF(ISERROR(F9/D9-1),"н/д",F9/D9-1)</f>
        <v>0.004806702485870451</v>
      </c>
      <c r="I9" s="19">
        <f aca="true" t="shared" si="2" ref="I9:I15">IF(ISERROR(F9/C9-1),"н/д",F9/C9-1)</f>
        <v>0.03670920770877939</v>
      </c>
      <c r="J9" s="19">
        <f aca="true" t="shared" si="3" ref="J9:J15">IF(ISERROR(F9/B9-1),"н/д",F9/B9-1)</f>
        <v>0.13991147108683366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2523.1408802837373</v>
      </c>
      <c r="F10" s="25" t="str">
        <f>'[1]инд-обновл'!G124</f>
        <v>2603,73</v>
      </c>
      <c r="G10" s="19">
        <f t="shared" si="0"/>
        <v>0.03194000000000008</v>
      </c>
      <c r="H10" s="19">
        <f t="shared" si="1"/>
        <v>-0.0063388720547715716</v>
      </c>
      <c r="I10" s="19">
        <f t="shared" si="2"/>
        <v>-0.03672586015538293</v>
      </c>
      <c r="J10" s="19">
        <f t="shared" si="3"/>
        <v>0.12375053949072079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1205.34457143412</v>
      </c>
      <c r="F11" s="24" t="str">
        <f>'[1]инд-обновл'!G122</f>
        <v>1241,3</v>
      </c>
      <c r="G11" s="19">
        <f t="shared" si="0"/>
        <v>0.029830000000000023</v>
      </c>
      <c r="H11" s="19">
        <f t="shared" si="1"/>
        <v>-0.004539038942708684</v>
      </c>
      <c r="I11" s="19">
        <f t="shared" si="2"/>
        <v>-0.024135220125786172</v>
      </c>
      <c r="J11" s="19">
        <f t="shared" si="3"/>
        <v>0.08410480349344973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3055.39</v>
      </c>
      <c r="F12" s="24" t="str">
        <f>'[1]евр-индексы'!I245</f>
        <v>3081,21</v>
      </c>
      <c r="G12" s="19">
        <f t="shared" si="0"/>
        <v>0.008450639689205008</v>
      </c>
      <c r="H12" s="19">
        <f t="shared" si="1"/>
        <v>-0.015232336274757285</v>
      </c>
      <c r="I12" s="19">
        <f t="shared" si="2"/>
        <v>-0.18958179905312988</v>
      </c>
      <c r="J12" s="19">
        <f t="shared" si="3"/>
        <v>-0.245356355620867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5847.030000000001</v>
      </c>
      <c r="F13" s="25" t="str">
        <f>'[1]евр-индексы'!I14</f>
        <v>5908,01</v>
      </c>
      <c r="G13" s="19">
        <f t="shared" si="0"/>
        <v>0.010429226461981411</v>
      </c>
      <c r="H13" s="19">
        <f t="shared" si="1"/>
        <v>-0.02075180542364674</v>
      </c>
      <c r="I13" s="19">
        <f t="shared" si="2"/>
        <v>-0.16435502121640733</v>
      </c>
      <c r="J13" s="19">
        <f t="shared" si="3"/>
        <v>-0.029405289962214476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5419.6</v>
      </c>
      <c r="F14" s="24" t="str">
        <f>'[1]евр-индексы'!I225</f>
        <v>5454,52</v>
      </c>
      <c r="G14" s="19">
        <f t="shared" si="0"/>
        <v>0.00644327994685967</v>
      </c>
      <c r="H14" s="19">
        <f t="shared" si="1"/>
        <v>-0.009497314239433896</v>
      </c>
      <c r="I14" s="19">
        <f t="shared" si="2"/>
        <v>-0.0841974479516453</v>
      </c>
      <c r="J14" s="19">
        <f t="shared" si="3"/>
        <v>-0.023362578334825357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8336.51619514983</v>
      </c>
      <c r="F15" s="24" t="str">
        <f>'[1]инд-обновл'!G125</f>
        <v>8459,98</v>
      </c>
      <c r="G15" s="19">
        <f t="shared" si="0"/>
        <v>0.01480999999999999</v>
      </c>
      <c r="H15" s="19">
        <f t="shared" si="1"/>
        <v>-0.015981613003031137</v>
      </c>
      <c r="I15" s="19">
        <f t="shared" si="2"/>
        <v>-0.19742149701166878</v>
      </c>
      <c r="J15" s="19">
        <f t="shared" si="3"/>
        <v>-0.21652343026486387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6662.639999999999</v>
      </c>
      <c r="F17" s="24" t="str">
        <f>'[1]азия-индексы'!K246</f>
        <v>6966,48</v>
      </c>
      <c r="G17" s="19">
        <f aca="true" t="shared" si="4" ref="G17:G22">IF(ISERROR(F17/E17-1),"н/д",F17/E17-1)</f>
        <v>0.04560354454090265</v>
      </c>
      <c r="H17" s="19">
        <f aca="true" t="shared" si="5" ref="H17:H22">IF(ISERROR(F17/D17-1),"н/д",F17/D17-1)</f>
        <v>-0.02956110376684329</v>
      </c>
      <c r="I17" s="19">
        <f aca="true" t="shared" si="6" ref="I17:I22">IF(ISERROR(F17/C17-1),"н/д",F17/C17-1)</f>
        <v>-0.2099705148559765</v>
      </c>
      <c r="J17" s="19">
        <f aca="true" t="shared" si="7" ref="J17:J22">IF(ISERROR(F17/B17-1),"н/д",F17/B17-1)</f>
        <v>-0.16308505526189332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365.67</v>
      </c>
      <c r="F18" s="24" t="str">
        <f>'[1]азия-индексы'!K305</f>
        <v>367,72</v>
      </c>
      <c r="G18" s="19">
        <f t="shared" si="4"/>
        <v>0.005606147619438229</v>
      </c>
      <c r="H18" s="19">
        <f t="shared" si="5"/>
        <v>-0.032570376216785046</v>
      </c>
      <c r="I18" s="19">
        <f t="shared" si="6"/>
        <v>-0.23550935550935548</v>
      </c>
      <c r="J18" s="19">
        <f t="shared" si="7"/>
        <v>-0.28598058252427183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15175.08</v>
      </c>
      <c r="F19" s="24">
        <v>15414.61897</v>
      </c>
      <c r="G19" s="19">
        <f t="shared" si="4"/>
        <v>0.01578502189115305</v>
      </c>
      <c r="H19" s="19">
        <f t="shared" si="5"/>
        <v>-0.064842677352132</v>
      </c>
      <c r="I19" s="19">
        <f t="shared" si="6"/>
        <v>-0.19532546561608322</v>
      </c>
      <c r="J19" s="19">
        <f t="shared" si="7"/>
        <v>-0.12232426293913345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3752.34</v>
      </c>
      <c r="F20" s="24" t="str">
        <f>'[1]азия-индексы'!K283</f>
        <v>3794,27</v>
      </c>
      <c r="G20" s="19">
        <f t="shared" si="4"/>
        <v>0.011174360532361094</v>
      </c>
      <c r="H20" s="19">
        <f t="shared" si="5"/>
        <v>0.0034831133797044167</v>
      </c>
      <c r="I20" s="19">
        <f t="shared" si="6"/>
        <v>0.09062086806553604</v>
      </c>
      <c r="J20" s="19">
        <f>IF(ISERROR(F20/B20-1),"н/д",F20/B20-1)</f>
        <v>0.4443357441948992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909.03</v>
      </c>
      <c r="F21" s="24" t="str">
        <f>'[1]азия-индексы'!K237</f>
        <v>888,16</v>
      </c>
      <c r="G21" s="19">
        <f t="shared" si="4"/>
        <v>-0.022958538222060842</v>
      </c>
      <c r="H21" s="19">
        <f t="shared" si="5"/>
        <v>-0.12426665614924237</v>
      </c>
      <c r="I21" s="19">
        <f t="shared" si="6"/>
        <v>-0.29455123113582216</v>
      </c>
      <c r="J21" s="19">
        <f t="shared" si="7"/>
        <v>-0.25364705882352945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55298.33</v>
      </c>
      <c r="F22" s="24">
        <v>56864.85</v>
      </c>
      <c r="G22" s="19">
        <f t="shared" si="4"/>
        <v>0.028328522760090458</v>
      </c>
      <c r="H22" s="19">
        <f t="shared" si="5"/>
        <v>-0.00017810995274203378</v>
      </c>
      <c r="I22" s="19">
        <f t="shared" si="6"/>
        <v>-0.18911663746252505</v>
      </c>
      <c r="J22" s="19">
        <f t="shared" si="7"/>
        <v>-0.19068570940608853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106.72999999999999</v>
      </c>
      <c r="F24" s="29" t="str">
        <f>'[1]сырье'!I216</f>
        <v>107,270</v>
      </c>
      <c r="G24" s="19">
        <f>IF(ISERROR(F24/E24-1),"н/д",F24/E24-1)</f>
        <v>0.00505949592429511</v>
      </c>
      <c r="H24" s="19">
        <f aca="true" t="shared" si="8" ref="H24:H33">IF(ISERROR(F24/D24-1),"н/д",F24/D24-1)</f>
        <v>-0.026852943844688504</v>
      </c>
      <c r="I24" s="19">
        <f aca="true" t="shared" si="9" ref="I24:I33">IF(ISERROR(F24/C24-1),"н/д",F24/C24-1)</f>
        <v>0.12089864158829666</v>
      </c>
      <c r="J24" s="19">
        <f aca="true" t="shared" si="10" ref="J24:J33">IF(ISERROR(F24/B24-1),"н/д",F24/B24-1)</f>
        <v>0.30610008523073184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97.24</v>
      </c>
      <c r="F25" s="29" t="str">
        <f>'[1]сырье'!I221</f>
        <v>98,100</v>
      </c>
      <c r="G25" s="19">
        <f aca="true" t="shared" si="11" ref="G25:G33">IF(ISERROR(F25/E25-1),"н/д",F25/E25-1)</f>
        <v>0.008844097079391267</v>
      </c>
      <c r="H25" s="19">
        <f t="shared" si="8"/>
        <v>-0.02310296753634744</v>
      </c>
      <c r="I25" s="19">
        <f t="shared" si="9"/>
        <v>0.09915966386554609</v>
      </c>
      <c r="J25" s="19">
        <f t="shared" si="10"/>
        <v>0.17386621993538354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1617.6068883610453</v>
      </c>
      <c r="F26" s="18" t="str">
        <f>'[1]инд-обновл'!G135</f>
        <v>1634,43</v>
      </c>
      <c r="G26" s="19">
        <f t="shared" si="11"/>
        <v>0.010399999999999965</v>
      </c>
      <c r="H26" s="19">
        <f t="shared" si="8"/>
        <v>-0.06360000916674302</v>
      </c>
      <c r="I26" s="19">
        <f t="shared" si="9"/>
        <v>0.18945491594498232</v>
      </c>
      <c r="J26" s="19">
        <f t="shared" si="10"/>
        <v>0.41558115364628456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7428.475924319449</v>
      </c>
      <c r="F27" s="29">
        <f>'[1]сырье'!N243</f>
        <v>7511.149272638779</v>
      </c>
      <c r="G27" s="19">
        <f t="shared" si="11"/>
        <v>0.011129247662857944</v>
      </c>
      <c r="H27" s="19">
        <f t="shared" si="8"/>
        <v>-0.036754311563471864</v>
      </c>
      <c r="I27" s="19">
        <f t="shared" si="9"/>
        <v>-0.20107755353995294</v>
      </c>
      <c r="J27" s="19">
        <f t="shared" si="10"/>
        <v>-0.02097615345007109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18865.07336859267</v>
      </c>
      <c r="F28" s="29" t="str">
        <f>'[1]инд-обновл'!G136</f>
        <v>18976</v>
      </c>
      <c r="G28" s="19">
        <f t="shared" si="11"/>
        <v>0.005880000000000107</v>
      </c>
      <c r="H28" s="19">
        <f t="shared" si="8"/>
        <v>0.10647230320699719</v>
      </c>
      <c r="I28" s="19">
        <f t="shared" si="9"/>
        <v>-0.20519371727748692</v>
      </c>
      <c r="J28" s="19">
        <f t="shared" si="10"/>
        <v>0.03433991060721686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2002.9940418567053</v>
      </c>
      <c r="F29" s="29" t="str">
        <f>'[1]инд-обновл'!G134</f>
        <v>2006,98</v>
      </c>
      <c r="G29" s="19">
        <f t="shared" si="11"/>
        <v>0.0019899999999999363</v>
      </c>
      <c r="H29" s="19">
        <f t="shared" si="8"/>
        <v>-0.0355230909702533</v>
      </c>
      <c r="I29" s="19">
        <f t="shared" si="9"/>
        <v>-0.1933360128617363</v>
      </c>
      <c r="J29" s="19">
        <f t="shared" si="10"/>
        <v>-0.1460568024678226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86.8</v>
      </c>
      <c r="F30" s="29" t="str">
        <f>'[1]сырье'!I229</f>
        <v>86,700</v>
      </c>
      <c r="G30" s="19">
        <f t="shared" si="11"/>
        <v>-0.0011520737327188613</v>
      </c>
      <c r="H30" s="19">
        <f t="shared" si="8"/>
        <v>-0.06270270270270262</v>
      </c>
      <c r="I30" s="19">
        <f t="shared" si="9"/>
        <v>-0.3947643979057591</v>
      </c>
      <c r="J30" s="19">
        <f t="shared" si="10"/>
        <v>0.1852358168147641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23.49</v>
      </c>
      <c r="F31" s="29" t="str">
        <f>'[1]сырье'!I233</f>
        <v>23,540</v>
      </c>
      <c r="G31" s="19">
        <f t="shared" si="11"/>
        <v>0.002128565346956268</v>
      </c>
      <c r="H31" s="19">
        <f t="shared" si="8"/>
        <v>0</v>
      </c>
      <c r="I31" s="19">
        <f t="shared" si="9"/>
        <v>-0.25834908632640197</v>
      </c>
      <c r="J31" s="19">
        <f t="shared" si="10"/>
        <v>-0.14493280058118418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607</v>
      </c>
      <c r="F32" s="29" t="str">
        <f>'[1]сырье'!I228</f>
        <v>606,750</v>
      </c>
      <c r="G32" s="19">
        <f t="shared" si="11"/>
        <v>-0.0004118616144975773</v>
      </c>
      <c r="H32" s="19">
        <f t="shared" si="8"/>
        <v>-0.0004118616144975773</v>
      </c>
      <c r="I32" s="19">
        <f t="shared" si="9"/>
        <v>-0.0004118616144975773</v>
      </c>
      <c r="J32" s="19">
        <f>IF(ISERROR(F32/B32-1),"н/д",F32/B32-1)</f>
        <v>0.43185840707964607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6796.900000000001</v>
      </c>
      <c r="F33" s="29">
        <f>'[1]сырье'!N232</f>
        <v>6774.00625</v>
      </c>
      <c r="G33" s="19">
        <f t="shared" si="11"/>
        <v>-0.0033682634730539673</v>
      </c>
      <c r="H33" s="19">
        <f t="shared" si="8"/>
        <v>0.0018811136192626865</v>
      </c>
      <c r="I33" s="19">
        <f t="shared" si="9"/>
        <v>-0.2212138831660948</v>
      </c>
      <c r="J33" s="19">
        <f t="shared" si="10"/>
        <v>0.06082865612833932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40897</v>
      </c>
      <c r="F35" s="33">
        <f ca="1">TODAY()</f>
        <v>40898</v>
      </c>
      <c r="G35" s="34"/>
      <c r="H35" s="34"/>
      <c r="I35" s="34"/>
      <c r="J35" s="35">
        <f>WEEKDAY(F35)</f>
        <v>4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944</v>
      </c>
      <c r="F37" s="18">
        <f>'[1]ост. ср-тв на кс'!M4</f>
        <v>950</v>
      </c>
      <c r="G37" s="19">
        <f t="shared" si="12"/>
        <v>0.006355932203389925</v>
      </c>
      <c r="H37" s="19">
        <f aca="true" t="shared" si="13" ref="H37:H42">IF(ISERROR(F37/D37-1),"н/д",F37/D37-1)</f>
        <v>0.2916383412644459</v>
      </c>
      <c r="I37" s="19">
        <f aca="true" t="shared" si="14" ref="I37:I42">IF(ISERROR(F37/C37-1),"н/д",F37/C37-1)</f>
        <v>-0.02444033682480995</v>
      </c>
      <c r="J37" s="19">
        <f aca="true" t="shared" si="15" ref="J37:J42">IF(ISERROR(F37/B37-1),"н/д",F37/B37-1)</f>
        <v>0.05567285253917098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727.9</v>
      </c>
      <c r="F38" s="18">
        <f>'[1]ост. ср-тв на кс'!N4</f>
        <v>726</v>
      </c>
      <c r="G38" s="19">
        <f t="shared" si="12"/>
        <v>-0.002610248660530279</v>
      </c>
      <c r="H38" s="19">
        <f t="shared" si="13"/>
        <v>0.3631242959068719</v>
      </c>
      <c r="I38" s="19">
        <f t="shared" si="14"/>
        <v>0.13668388914983542</v>
      </c>
      <c r="J38" s="19">
        <f t="shared" si="15"/>
        <v>0.09107303877367001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6.2</v>
      </c>
      <c r="F39" s="29">
        <f>'[1]mibid-mibor'!D8</f>
        <v>6.2</v>
      </c>
      <c r="G39" s="19">
        <f t="shared" si="12"/>
        <v>0</v>
      </c>
      <c r="H39" s="19">
        <f t="shared" si="13"/>
        <v>0.013071895424836555</v>
      </c>
      <c r="I39" s="19">
        <f t="shared" si="14"/>
        <v>-0.11428571428571421</v>
      </c>
      <c r="J39" s="19">
        <f t="shared" si="15"/>
        <v>-0.23645320197044328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7.18</v>
      </c>
      <c r="F40" s="29">
        <f>'[1]mibid-mibor'!F8</f>
        <v>7.18</v>
      </c>
      <c r="G40" s="19">
        <f t="shared" si="12"/>
        <v>0</v>
      </c>
      <c r="H40" s="19">
        <f t="shared" si="13"/>
        <v>0.012693935119887145</v>
      </c>
      <c r="I40" s="19">
        <f t="shared" si="14"/>
        <v>0.550755939524838</v>
      </c>
      <c r="J40" s="19">
        <f t="shared" si="15"/>
        <v>-0.3496376811594203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32.032360260241255</v>
      </c>
      <c r="F41" s="29">
        <f>'[1]МакроDelay'!J36</f>
        <v>32.0519</v>
      </c>
      <c r="G41" s="19">
        <f t="shared" si="12"/>
        <v>0.0006099999999999994</v>
      </c>
      <c r="H41" s="19">
        <f>IF(ISERROR(F41/D41-1),"н/д",F41/D41-1)</f>
        <v>0.02075789567549169</v>
      </c>
      <c r="I41" s="19">
        <f t="shared" si="14"/>
        <v>0.04335611979166676</v>
      </c>
      <c r="J41" s="19">
        <f t="shared" si="15"/>
        <v>0.06132119205298037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41.68672410691082</v>
      </c>
      <c r="F42" s="29">
        <f>'[1]МакроDelay'!J39</f>
        <v>41.7059</v>
      </c>
      <c r="G42" s="19">
        <f t="shared" si="12"/>
        <v>0.00045999999999990493</v>
      </c>
      <c r="H42" s="19">
        <f t="shared" si="13"/>
        <v>-0.0011974355719789331</v>
      </c>
      <c r="I42" s="19">
        <f t="shared" si="14"/>
        <v>0.048150289017341086</v>
      </c>
      <c r="J42" s="19">
        <f t="shared" si="15"/>
        <v>-0.04124367816091956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40872</v>
      </c>
      <c r="E43" s="38">
        <f>'[1]ЗВР-cbr'!D4</f>
        <v>40879</v>
      </c>
      <c r="F43" s="38">
        <f>'[1]ЗВР-cbr'!D3</f>
        <v>40886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510,2</v>
      </c>
      <c r="E44" s="18" t="str">
        <f>'[1]ЗВР-cbr'!L4</f>
        <v>514,1</v>
      </c>
      <c r="F44" s="18" t="str">
        <f>'[1]ЗВР-cbr'!L3</f>
        <v>513</v>
      </c>
      <c r="G44" s="19">
        <f>IF(ISERROR(F44/E44-1),"н/д",F44/E44-1)</f>
        <v>-0.0021396615444466693</v>
      </c>
      <c r="H44" s="19">
        <f>IF(ISERROR(F44/D44-1),"н/д",F44/D44-1)</f>
        <v>0.005488043904351203</v>
      </c>
      <c r="I44" s="19">
        <f>IF(ISERROR(F44/C44-1),"н/д",F44/C44-1)</f>
        <v>0.1720356408498973</v>
      </c>
      <c r="J44" s="19">
        <f>IF(ISERROR(F44/B44-1),"н/д",F44/B44-1)</f>
        <v>0.204225352112676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40882</v>
      </c>
      <c r="F45" s="38">
        <v>40889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5.7</v>
      </c>
      <c r="F46" s="42">
        <v>5.9</v>
      </c>
      <c r="G46" s="19">
        <f>IF(ISERROR(F46-E46),"н/д",F46-E46)/100</f>
        <v>0.0020000000000000018</v>
      </c>
      <c r="H46" s="19">
        <f>IF(ISERROR(F46-D46),"н/д",F46-D46)/100</f>
        <v>0.0020000000000000018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21083.8</v>
      </c>
      <c r="E48" s="18">
        <f>'[1]M2'!T15</f>
        <v>21497.4</v>
      </c>
      <c r="F48" s="18">
        <f>'[1]M2'!T16</f>
        <v>21380.9</v>
      </c>
      <c r="G48" s="19"/>
      <c r="H48" s="19">
        <f>IF(ISERROR(F48/E48-1),"н/д",F48/E48-1)</f>
        <v>-0.00541926000353532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40787</v>
      </c>
      <c r="E54" s="43">
        <v>40817</v>
      </c>
      <c r="F54" s="43">
        <v>40848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40756</v>
      </c>
      <c r="E58" s="43">
        <v>40787</v>
      </c>
      <c r="F58" s="43">
        <v>40817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44.6</v>
      </c>
      <c r="E59" s="47">
        <v>43.77</v>
      </c>
      <c r="F59" s="47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29.92</v>
      </c>
      <c r="E60" s="47">
        <v>27.51</v>
      </c>
      <c r="F60" s="47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14.68</v>
      </c>
      <c r="E61" s="47">
        <f>E59-E60</f>
        <v>16.26</v>
      </c>
      <c r="F61" s="47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2011-12-21T09:15:49Z</dcterms:created>
  <dcterms:modified xsi:type="dcterms:W3CDTF">2011-12-21T09:17:03Z</dcterms:modified>
  <cp:category/>
  <cp:version/>
  <cp:contentType/>
  <cp:contentStatus/>
</cp:coreProperties>
</file>