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<sst xmlns="http://schemas.openxmlformats.org/spreadsheetml/2006/main" count="98" uniqueCount="91">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</sst>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849,76</v>
          </cell>
          <cell r="S237">
            <v>853.97</v>
          </cell>
        </row>
        <row r="246">
          <cell r="K246" t="str">
            <v>7056,67</v>
          </cell>
          <cell r="S246">
            <v>7085.03</v>
          </cell>
        </row>
        <row r="283">
          <cell r="K283" t="str">
            <v>3769,21</v>
          </cell>
          <cell r="S283">
            <v>3789.42</v>
          </cell>
        </row>
        <row r="305">
          <cell r="K305" t="str">
            <v>350,66</v>
          </cell>
          <cell r="S305">
            <v>347.8</v>
          </cell>
        </row>
      </sheetData>
      <sheetData sheetId="2">
        <row r="14">
          <cell r="I14" t="str">
            <v>5833,32</v>
          </cell>
          <cell r="L14">
            <v>5889.759999999999</v>
          </cell>
        </row>
        <row r="225">
          <cell r="I225" t="str">
            <v>5494,23</v>
          </cell>
          <cell r="L225">
            <v>5512.7</v>
          </cell>
        </row>
        <row r="245">
          <cell r="I245" t="str">
            <v>3092,34</v>
          </cell>
          <cell r="L245">
            <v>3103.11</v>
          </cell>
        </row>
      </sheetData>
      <sheetData sheetId="3">
        <row r="121">
          <cell r="G121" t="str">
            <v>12291,35</v>
          </cell>
          <cell r="H121">
            <v>12294.054692032247</v>
          </cell>
        </row>
        <row r="122">
          <cell r="G122" t="str">
            <v>1265,43</v>
          </cell>
          <cell r="H122">
            <v>1265.3287736981042</v>
          </cell>
        </row>
        <row r="124">
          <cell r="G124" t="str">
            <v>2625,2</v>
          </cell>
          <cell r="H124">
            <v>2618.62724561351</v>
          </cell>
        </row>
        <row r="125">
          <cell r="G125" t="str">
            <v>8423,62</v>
          </cell>
          <cell r="H125">
            <v>8440.58557700979</v>
          </cell>
        </row>
        <row r="126">
          <cell r="G126" t="str">
            <v>1383,42</v>
          </cell>
          <cell r="H126">
            <v>1386.1368281832392</v>
          </cell>
        </row>
        <row r="128">
          <cell r="G128" t="str">
            <v>1383,64</v>
          </cell>
          <cell r="H128">
            <v>1398.4637153830606</v>
          </cell>
        </row>
        <row r="134">
          <cell r="G134" t="str">
            <v>2008,81</v>
          </cell>
          <cell r="H134">
            <v>2016.0071455094687</v>
          </cell>
        </row>
        <row r="135">
          <cell r="G135" t="str">
            <v>1587,69</v>
          </cell>
          <cell r="H135">
            <v>1595.5079891468195</v>
          </cell>
        </row>
        <row r="136">
          <cell r="G136" t="str">
            <v>18560</v>
          </cell>
          <cell r="H136">
            <v>18505.040031107612</v>
          </cell>
        </row>
      </sheetData>
      <sheetData sheetId="4">
        <row r="3">
          <cell r="D3">
            <v>40893</v>
          </cell>
          <cell r="L3" t="str">
            <v>501,3</v>
          </cell>
        </row>
        <row r="4">
          <cell r="D4">
            <v>40886</v>
          </cell>
          <cell r="L4" t="str">
            <v>513</v>
          </cell>
        </row>
        <row r="5">
          <cell r="D5">
            <v>40879</v>
          </cell>
          <cell r="L5" t="str">
            <v>514,1</v>
          </cell>
        </row>
      </sheetData>
      <sheetData sheetId="5">
        <row r="8">
          <cell r="C8">
            <v>6.39</v>
          </cell>
          <cell r="D8">
            <v>6.39</v>
          </cell>
          <cell r="E8">
            <v>7.45</v>
          </cell>
          <cell r="F8">
            <v>7.45</v>
          </cell>
        </row>
      </sheetData>
      <sheetData sheetId="6">
        <row r="36">
          <cell r="J36">
            <v>31.0847</v>
          </cell>
          <cell r="M36">
            <v>31.22646816547124</v>
          </cell>
        </row>
        <row r="39">
          <cell r="J39">
            <v>40.6339</v>
          </cell>
          <cell r="M39">
            <v>40.7631190875074</v>
          </cell>
        </row>
      </sheetData>
      <sheetData sheetId="7">
        <row r="216">
          <cell r="I216" t="str">
            <v>108,620</v>
          </cell>
          <cell r="L216">
            <v>109.27000000000001</v>
          </cell>
        </row>
        <row r="221">
          <cell r="I221" t="str">
            <v>101,050</v>
          </cell>
          <cell r="L221">
            <v>101.34</v>
          </cell>
        </row>
        <row r="228">
          <cell r="I228" t="str">
            <v>634,500</v>
          </cell>
          <cell r="L228">
            <v>633.25</v>
          </cell>
        </row>
        <row r="229">
          <cell r="I229" t="str">
            <v>88,960</v>
          </cell>
          <cell r="L229">
            <v>87.91</v>
          </cell>
        </row>
        <row r="232">
          <cell r="N232">
            <v>7107.2375</v>
          </cell>
          <cell r="P232">
            <v>7079.25625</v>
          </cell>
        </row>
        <row r="233">
          <cell r="I233" t="str">
            <v>23,670</v>
          </cell>
          <cell r="L233">
            <v>23.610000000000003</v>
          </cell>
        </row>
        <row r="243">
          <cell r="N243">
            <v>7540.911678033737</v>
          </cell>
          <cell r="P243">
            <v>7515.558517882478</v>
          </cell>
        </row>
      </sheetData>
      <sheetData sheetId="8">
        <row r="14">
          <cell r="S14">
            <v>40767</v>
          </cell>
          <cell r="T14">
            <v>21083.8</v>
          </cell>
        </row>
        <row r="15">
          <cell r="S15">
            <v>40797</v>
          </cell>
          <cell r="T15">
            <v>21497.4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1140.5</v>
          </cell>
          <cell r="N4">
            <v>822.1</v>
          </cell>
        </row>
        <row r="5">
          <cell r="M5">
            <v>1023.8</v>
          </cell>
          <cell r="N5">
            <v>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40905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40904</v>
      </c>
      <c r="F4" s="13">
        <f ca="1">TODAY()</f>
        <v>40905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1398.4637153830606</v>
      </c>
      <c r="F6" s="18" t="str">
        <f>'[1]инд-обновл'!G128</f>
        <v>1383,64</v>
      </c>
      <c r="G6" s="19">
        <f>IF(ISERROR(F6/E6-1),"н/д",F6/E6-1)</f>
        <v>-0.010600000000000054</v>
      </c>
      <c r="H6" s="19">
        <f>IF(ISERROR(F6/D6-1),"н/д",F6/D6-1)</f>
        <v>-0.10089608879011769</v>
      </c>
      <c r="I6" s="19">
        <f>IF(ISERROR(F6/C6-1),"н/д",F6/C6-1)</f>
        <v>-0.2182824858757062</v>
      </c>
      <c r="J6" s="19">
        <f>IF(ISERROR(F6/B6-1),"н/д",F6/B6-1)</f>
        <v>-0.04226483006852633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1386.1368281832392</v>
      </c>
      <c r="F7" s="18" t="str">
        <f>'[1]инд-обновл'!G126</f>
        <v>1383,42</v>
      </c>
      <c r="G7" s="19">
        <f>IF(ISERROR(F7/E7-1),"н/д",F7/E7-1)</f>
        <v>-0.0019599999999999618</v>
      </c>
      <c r="H7" s="19">
        <f>IF(ISERROR(F7/D7-1),"н/д",F7/D7-1)</f>
        <v>-0.08022791189357015</v>
      </c>
      <c r="I7" s="19">
        <f>IF(ISERROR(F7/C7-1),"н/д",F7/C7-1)</f>
        <v>-0.17061151079136683</v>
      </c>
      <c r="J7" s="19">
        <f>IF(ISERROR(F7/B7-1),"н/д",F7/B7-1)</f>
        <v>0.009795620437956343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12294.054692032247</v>
      </c>
      <c r="F9" s="25" t="str">
        <f>'[1]инд-обновл'!G121</f>
        <v>12291,35</v>
      </c>
      <c r="G9" s="19">
        <f aca="true" t="shared" si="0" ref="G9:G15">IF(ISERROR(F9/E9-1),"н/д",F9/E9-1)</f>
        <v>-0.00021999999999988695</v>
      </c>
      <c r="H9" s="19">
        <f aca="true" t="shared" si="1" ref="H9:H15">IF(ISERROR(F9/D9-1),"н/д",F9/D9-1)</f>
        <v>0.02039486355274267</v>
      </c>
      <c r="I9" s="19">
        <f aca="true" t="shared" si="2" ref="I9:I15">IF(ISERROR(F9/C9-1),"н/д",F9/C9-1)</f>
        <v>0.05279229122055673</v>
      </c>
      <c r="J9" s="19">
        <f aca="true" t="shared" si="3" ref="J9:J15">IF(ISERROR(F9/B9-1),"н/д",F9/B9-1)</f>
        <v>0.15759559239028076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2618.62724561351</v>
      </c>
      <c r="F10" s="25" t="str">
        <f>'[1]инд-обновл'!G124</f>
        <v>2625,2</v>
      </c>
      <c r="G10" s="19">
        <f t="shared" si="0"/>
        <v>0.0025100000000000122</v>
      </c>
      <c r="H10" s="19">
        <f t="shared" si="1"/>
        <v>0.001854721143057736</v>
      </c>
      <c r="I10" s="19">
        <f t="shared" si="2"/>
        <v>-0.028782833888272408</v>
      </c>
      <c r="J10" s="19">
        <f t="shared" si="3"/>
        <v>0.13301683211048765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1265.3287736981042</v>
      </c>
      <c r="F11" s="24" t="str">
        <f>'[1]инд-обновл'!G122</f>
        <v>1265,43</v>
      </c>
      <c r="G11" s="19">
        <f t="shared" si="0"/>
        <v>8.000000000008001E-05</v>
      </c>
      <c r="H11" s="19">
        <f t="shared" si="1"/>
        <v>0.014812022839545858</v>
      </c>
      <c r="I11" s="19">
        <f t="shared" si="2"/>
        <v>-0.0051650943396226445</v>
      </c>
      <c r="J11" s="19">
        <f t="shared" si="3"/>
        <v>0.10517903930131012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3103.11</v>
      </c>
      <c r="F12" s="24" t="str">
        <f>'[1]евр-индексы'!I245</f>
        <v>3092,34</v>
      </c>
      <c r="G12" s="19">
        <f t="shared" si="0"/>
        <v>-0.00347071164090218</v>
      </c>
      <c r="H12" s="19">
        <f t="shared" si="1"/>
        <v>-0.011675141504760456</v>
      </c>
      <c r="I12" s="19">
        <f t="shared" si="2"/>
        <v>-0.18665439242503945</v>
      </c>
      <c r="J12" s="19">
        <f t="shared" si="3"/>
        <v>-0.2426304188096987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5889.759999999999</v>
      </c>
      <c r="F13" s="25" t="str">
        <f>'[1]евр-индексы'!I14</f>
        <v>5833,32</v>
      </c>
      <c r="G13" s="19">
        <f t="shared" si="0"/>
        <v>-0.00958273342207483</v>
      </c>
      <c r="H13" s="19">
        <f t="shared" si="1"/>
        <v>-0.033131616502657835</v>
      </c>
      <c r="I13" s="19">
        <f t="shared" si="2"/>
        <v>-0.174919377652051</v>
      </c>
      <c r="J13" s="19">
        <f t="shared" si="3"/>
        <v>-0.041675702316412044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5512.7</v>
      </c>
      <c r="F14" s="24" t="str">
        <f>'[1]евр-индексы'!I225</f>
        <v>5494,23</v>
      </c>
      <c r="G14" s="19">
        <f t="shared" si="0"/>
        <v>-0.0033504453353166985</v>
      </c>
      <c r="H14" s="19">
        <f t="shared" si="1"/>
        <v>-0.002286255951710836</v>
      </c>
      <c r="I14" s="19">
        <f t="shared" si="2"/>
        <v>-0.07753022162525192</v>
      </c>
      <c r="J14" s="19">
        <f t="shared" si="3"/>
        <v>-0.016252461951656305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8440.58557700979</v>
      </c>
      <c r="F15" s="24" t="str">
        <f>'[1]инд-обновл'!G125</f>
        <v>8423,62</v>
      </c>
      <c r="G15" s="19">
        <f t="shared" si="0"/>
        <v>-0.0020099999999998452</v>
      </c>
      <c r="H15" s="19">
        <f t="shared" si="1"/>
        <v>-0.0202108084090733</v>
      </c>
      <c r="I15" s="19">
        <f t="shared" si="2"/>
        <v>-0.20087088511526408</v>
      </c>
      <c r="J15" s="19">
        <f t="shared" si="3"/>
        <v>-0.21989072050379688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7085.03</v>
      </c>
      <c r="F17" s="24" t="str">
        <f>'[1]азия-индексы'!K246</f>
        <v>7056,67</v>
      </c>
      <c r="G17" s="19">
        <f aca="true" t="shared" si="4" ref="G17:G22">IF(ISERROR(F17/E17-1),"н/д",F17/E17-1)</f>
        <v>-0.0040028059161357765</v>
      </c>
      <c r="H17" s="19">
        <f aca="true" t="shared" si="5" ref="H17:H22">IF(ISERROR(F17/D17-1),"н/д",F17/D17-1)</f>
        <v>-0.01699753019004857</v>
      </c>
      <c r="I17" s="19">
        <f aca="true" t="shared" si="6" ref="I17:I22">IF(ISERROR(F17/C17-1),"н/д",F17/C17-1)</f>
        <v>-0.19974257201179402</v>
      </c>
      <c r="J17" s="19">
        <f aca="true" t="shared" si="7" ref="J17:J22">IF(ISERROR(F17/B17-1),"н/д",F17/B17-1)</f>
        <v>-0.15225012013455064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347.8</v>
      </c>
      <c r="F18" s="24" t="str">
        <f>'[1]азия-индексы'!K305</f>
        <v>350,66</v>
      </c>
      <c r="G18" s="19">
        <f t="shared" si="4"/>
        <v>0.008223116733754976</v>
      </c>
      <c r="H18" s="19">
        <f t="shared" si="5"/>
        <v>-0.07745330176269405</v>
      </c>
      <c r="I18" s="19">
        <f t="shared" si="6"/>
        <v>-0.27097713097713094</v>
      </c>
      <c r="J18" s="19">
        <f t="shared" si="7"/>
        <v>-0.31910679611650483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15873.95</v>
      </c>
      <c r="F19" s="24">
        <v>15722.58966</v>
      </c>
      <c r="G19" s="19">
        <f t="shared" si="4"/>
        <v>-0.009535140276994758</v>
      </c>
      <c r="H19" s="19">
        <f t="shared" si="5"/>
        <v>-0.04615904680148886</v>
      </c>
      <c r="I19" s="19">
        <f t="shared" si="6"/>
        <v>-0.17924876777087906</v>
      </c>
      <c r="J19" s="19">
        <f t="shared" si="7"/>
        <v>-0.10478906451061898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3789.42</v>
      </c>
      <c r="F20" s="24" t="str">
        <f>'[1]азия-индексы'!K283</f>
        <v>3769,21</v>
      </c>
      <c r="G20" s="19">
        <f t="shared" si="4"/>
        <v>-0.005333269999102774</v>
      </c>
      <c r="H20" s="19">
        <f t="shared" si="5"/>
        <v>-0.0031445875538863577</v>
      </c>
      <c r="I20" s="19">
        <f t="shared" si="6"/>
        <v>0.08341764874964075</v>
      </c>
      <c r="J20" s="19">
        <f>IF(ISERROR(F20/B20-1),"н/д",F20/B20-1)</f>
        <v>0.4347963456414161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853.97</v>
      </c>
      <c r="F21" s="24" t="str">
        <f>'[1]азия-индексы'!K237</f>
        <v>849,76</v>
      </c>
      <c r="G21" s="19">
        <f t="shared" si="4"/>
        <v>-0.004929915570804688</v>
      </c>
      <c r="H21" s="19">
        <f t="shared" si="5"/>
        <v>-0.16212938404046584</v>
      </c>
      <c r="I21" s="19">
        <f t="shared" si="6"/>
        <v>-0.3250516282764099</v>
      </c>
      <c r="J21" s="19">
        <f t="shared" si="7"/>
        <v>-0.2859159663865546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57669.48</v>
      </c>
      <c r="F22" s="24">
        <v>58005.2</v>
      </c>
      <c r="G22" s="19">
        <f t="shared" si="4"/>
        <v>0.005821450098041359</v>
      </c>
      <c r="H22" s="19">
        <f t="shared" si="5"/>
        <v>0.019872006987958324</v>
      </c>
      <c r="I22" s="19">
        <f t="shared" si="6"/>
        <v>-0.1728554349363669</v>
      </c>
      <c r="J22" s="19">
        <f t="shared" si="7"/>
        <v>-0.17445597256023804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109.27000000000001</v>
      </c>
      <c r="F24" s="29" t="str">
        <f>'[1]сырье'!I216</f>
        <v>108,620</v>
      </c>
      <c r="G24" s="19">
        <f>IF(ISERROR(F24/E24-1),"н/д",F24/E24-1)</f>
        <v>-0.0059485677679144144</v>
      </c>
      <c r="H24" s="19">
        <f aca="true" t="shared" si="8" ref="H24:H33">IF(ISERROR(F24/D24-1),"н/д",F24/D24-1)</f>
        <v>-0.01460582418579337</v>
      </c>
      <c r="I24" s="19">
        <f aca="true" t="shared" si="9" ref="I24:I33">IF(ISERROR(F24/C24-1),"н/д",F24/C24-1)</f>
        <v>0.135005224660397</v>
      </c>
      <c r="J24" s="19">
        <f aca="true" t="shared" si="10" ref="J24:J33">IF(ISERROR(F24/B24-1),"н/д",F24/B24-1)</f>
        <v>0.32253744064288337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101.34</v>
      </c>
      <c r="F25" s="29" t="str">
        <f>'[1]сырье'!I221</f>
        <v>101,050</v>
      </c>
      <c r="G25" s="19">
        <f aca="true" t="shared" si="11" ref="G25:G33">IF(ISERROR(F25/E25-1),"н/д",F25/E25-1)</f>
        <v>-0.002861653838563294</v>
      </c>
      <c r="H25" s="19">
        <f t="shared" si="8"/>
        <v>0.00627365066719765</v>
      </c>
      <c r="I25" s="19">
        <f t="shared" si="9"/>
        <v>0.1322128851540616</v>
      </c>
      <c r="J25" s="19">
        <f t="shared" si="10"/>
        <v>0.2091659686490368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1595.5079891468195</v>
      </c>
      <c r="F26" s="18" t="str">
        <f>'[1]инд-обновл'!G135</f>
        <v>1587,69</v>
      </c>
      <c r="G26" s="19">
        <f t="shared" si="11"/>
        <v>-0.0049000000000000155</v>
      </c>
      <c r="H26" s="19">
        <f t="shared" si="8"/>
        <v>-0.09037835731964428</v>
      </c>
      <c r="I26" s="19">
        <f t="shared" si="9"/>
        <v>0.1554399243140967</v>
      </c>
      <c r="J26" s="19">
        <f t="shared" si="10"/>
        <v>0.37509960159362565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7515.558517882478</v>
      </c>
      <c r="F27" s="29">
        <f>'[1]сырье'!N243</f>
        <v>7540.911678033737</v>
      </c>
      <c r="G27" s="19">
        <f t="shared" si="11"/>
        <v>0.003373423291287647</v>
      </c>
      <c r="H27" s="19">
        <f t="shared" si="8"/>
        <v>-0.03293751767034203</v>
      </c>
      <c r="I27" s="19">
        <f t="shared" si="9"/>
        <v>-0.19791187903827678</v>
      </c>
      <c r="J27" s="19">
        <f t="shared" si="10"/>
        <v>-0.01709683970530318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18505.040031107612</v>
      </c>
      <c r="F28" s="29" t="str">
        <f>'[1]инд-обновл'!G136</f>
        <v>18560</v>
      </c>
      <c r="G28" s="19">
        <f t="shared" si="11"/>
        <v>0.002969999999999917</v>
      </c>
      <c r="H28" s="19">
        <f t="shared" si="8"/>
        <v>0.0822157434402333</v>
      </c>
      <c r="I28" s="19">
        <f t="shared" si="9"/>
        <v>-0.22261780104712037</v>
      </c>
      <c r="J28" s="19">
        <f t="shared" si="10"/>
        <v>0.011664668047530746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2016.0071455094687</v>
      </c>
      <c r="F29" s="29" t="str">
        <f>'[1]инд-обновл'!G134</f>
        <v>2008,81</v>
      </c>
      <c r="G29" s="19">
        <f t="shared" si="11"/>
        <v>-0.003569999999999962</v>
      </c>
      <c r="H29" s="19">
        <f t="shared" si="8"/>
        <v>-0.034643663799317714</v>
      </c>
      <c r="I29" s="19">
        <f t="shared" si="9"/>
        <v>-0.1926004823151125</v>
      </c>
      <c r="J29" s="19">
        <f t="shared" si="10"/>
        <v>-0.1452781618976705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87.91</v>
      </c>
      <c r="F30" s="29" t="str">
        <f>'[1]сырье'!I229</f>
        <v>88,960</v>
      </c>
      <c r="G30" s="19">
        <f t="shared" si="11"/>
        <v>0.011944033670799659</v>
      </c>
      <c r="H30" s="19">
        <f t="shared" si="8"/>
        <v>-0.0382702702702703</v>
      </c>
      <c r="I30" s="19">
        <f t="shared" si="9"/>
        <v>-0.37898778359511354</v>
      </c>
      <c r="J30" s="19">
        <f t="shared" si="10"/>
        <v>0.21613123718386862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23.610000000000003</v>
      </c>
      <c r="F31" s="29" t="str">
        <f>'[1]сырье'!I233</f>
        <v>23,670</v>
      </c>
      <c r="G31" s="19">
        <f t="shared" si="11"/>
        <v>0.0025412960609909607</v>
      </c>
      <c r="H31" s="19">
        <f t="shared" si="8"/>
        <v>0.005522514868309347</v>
      </c>
      <c r="I31" s="19">
        <f t="shared" si="9"/>
        <v>-0.2542533081285443</v>
      </c>
      <c r="J31" s="19">
        <f t="shared" si="10"/>
        <v>-0.1402106792589901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633.25</v>
      </c>
      <c r="F32" s="29" t="str">
        <f>'[1]сырье'!I228</f>
        <v>634,500</v>
      </c>
      <c r="G32" s="19">
        <f t="shared" si="11"/>
        <v>0.001973943939992173</v>
      </c>
      <c r="H32" s="19">
        <f t="shared" si="8"/>
        <v>0.045304777594728174</v>
      </c>
      <c r="I32" s="19">
        <f t="shared" si="9"/>
        <v>0.045304777594728174</v>
      </c>
      <c r="J32" s="19">
        <f>IF(ISERROR(F32/B32-1),"н/д",F32/B32-1)</f>
        <v>0.4973451327433629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7079.25625</v>
      </c>
      <c r="F33" s="29">
        <f>'[1]сырье'!N232</f>
        <v>7107.2375</v>
      </c>
      <c r="G33" s="19">
        <f t="shared" si="11"/>
        <v>0.0039525691699604515</v>
      </c>
      <c r="H33" s="19">
        <f t="shared" si="8"/>
        <v>0.05116629044394272</v>
      </c>
      <c r="I33" s="19">
        <f t="shared" si="9"/>
        <v>-0.18290333817726967</v>
      </c>
      <c r="J33" s="19">
        <f t="shared" si="10"/>
        <v>0.11301361818346978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40904</v>
      </c>
      <c r="F35" s="33">
        <f ca="1">TODAY()</f>
        <v>40905</v>
      </c>
      <c r="G35" s="34"/>
      <c r="H35" s="34"/>
      <c r="I35" s="34"/>
      <c r="J35" s="35">
        <f>WEEKDAY(F35)</f>
        <v>4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</v>
      </c>
      <c r="G36" s="19">
        <f aca="true" t="shared" si="12" ref="G36:G42">IF(ISERROR(F36/E36-1),"н/д",F36/E36-1)</f>
        <v>-0.030303030303030276</v>
      </c>
      <c r="H36" s="19">
        <f>IF(ISERROR(F36/D36-1),"н/д",F36/D36-1)</f>
        <v>-0.030303030303030276</v>
      </c>
      <c r="I36" s="19">
        <f>IF(ISERROR(F36/C36-1),"н/д",F36/C36-1)</f>
        <v>0.032258064516129004</v>
      </c>
      <c r="J36" s="19">
        <f>IF(ISERROR(F36/B36-1),"н/д",F36/B36-1)</f>
        <v>-0.08571428571428574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1023.8</v>
      </c>
      <c r="F37" s="18">
        <f>'[1]ост. ср-тв на кс'!M4</f>
        <v>1140.5</v>
      </c>
      <c r="G37" s="19">
        <f t="shared" si="12"/>
        <v>0.11398710685680813</v>
      </c>
      <c r="H37" s="19">
        <f aca="true" t="shared" si="13" ref="H37:H42">IF(ISERROR(F37/D37-1),"н/д",F37/D37-1)</f>
        <v>0.5506458191706323</v>
      </c>
      <c r="I37" s="19">
        <f aca="true" t="shared" si="14" ref="I37:I42">IF(ISERROR(F37/C37-1),"н/д",F37/C37-1)</f>
        <v>0.17118504826453074</v>
      </c>
      <c r="J37" s="19">
        <f aca="true" t="shared" si="15" ref="J37:J42">IF(ISERROR(F37/B37-1),"н/д",F37/B37-1)</f>
        <v>0.2673630403378153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748</v>
      </c>
      <c r="F38" s="18">
        <f>'[1]ост. ср-тв на кс'!N4</f>
        <v>822.1</v>
      </c>
      <c r="G38" s="19">
        <f t="shared" si="12"/>
        <v>0.0990641711229947</v>
      </c>
      <c r="H38" s="19">
        <f t="shared" si="13"/>
        <v>0.5435598948554261</v>
      </c>
      <c r="I38" s="19">
        <f t="shared" si="14"/>
        <v>0.28714576483482057</v>
      </c>
      <c r="J38" s="19">
        <f t="shared" si="15"/>
        <v>0.23549744514577697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6.39</v>
      </c>
      <c r="F39" s="29">
        <f>'[1]mibid-mibor'!D8</f>
        <v>6.39</v>
      </c>
      <c r="G39" s="19">
        <f t="shared" si="12"/>
        <v>0</v>
      </c>
      <c r="H39" s="19">
        <f t="shared" si="13"/>
        <v>0.04411764705882337</v>
      </c>
      <c r="I39" s="19">
        <f t="shared" si="14"/>
        <v>-0.08714285714285719</v>
      </c>
      <c r="J39" s="19">
        <f t="shared" si="15"/>
        <v>-0.21305418719211822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7.45</v>
      </c>
      <c r="F40" s="29">
        <f>'[1]mibid-mibor'!F8</f>
        <v>7.45</v>
      </c>
      <c r="G40" s="19">
        <f t="shared" si="12"/>
        <v>0</v>
      </c>
      <c r="H40" s="19">
        <f t="shared" si="13"/>
        <v>0.0507757404795488</v>
      </c>
      <c r="I40" s="19">
        <f t="shared" si="14"/>
        <v>0.6090712742980562</v>
      </c>
      <c r="J40" s="19">
        <f t="shared" si="15"/>
        <v>-0.3251811594202898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31.22646816547124</v>
      </c>
      <c r="F41" s="29">
        <f>'[1]МакроDelay'!J36</f>
        <v>31.0847</v>
      </c>
      <c r="G41" s="19">
        <f t="shared" si="12"/>
        <v>-0.0045399999999999885</v>
      </c>
      <c r="H41" s="19">
        <f>IF(ISERROR(F41/D41-1),"н/д",F41/D41-1)</f>
        <v>-0.010044553998235561</v>
      </c>
      <c r="I41" s="19">
        <f t="shared" si="14"/>
        <v>0.01187174479166675</v>
      </c>
      <c r="J41" s="19">
        <f t="shared" si="15"/>
        <v>0.0292947019867551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40.7631190875074</v>
      </c>
      <c r="F42" s="29">
        <f>'[1]МакроDelay'!J39</f>
        <v>40.6339</v>
      </c>
      <c r="G42" s="19">
        <f t="shared" si="12"/>
        <v>-0.003170000000000117</v>
      </c>
      <c r="H42" s="19">
        <f t="shared" si="13"/>
        <v>-0.02687045423520984</v>
      </c>
      <c r="I42" s="19">
        <f t="shared" si="14"/>
        <v>0.02120884644383003</v>
      </c>
      <c r="J42" s="19">
        <f t="shared" si="15"/>
        <v>-0.06588735632183917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40879</v>
      </c>
      <c r="E43" s="38">
        <f>'[1]ЗВР-cbr'!D4</f>
        <v>40886</v>
      </c>
      <c r="F43" s="38">
        <f>'[1]ЗВР-cbr'!D3</f>
        <v>40893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514,1</v>
      </c>
      <c r="E44" s="18" t="str">
        <f>'[1]ЗВР-cbr'!L4</f>
        <v>513</v>
      </c>
      <c r="F44" s="18" t="str">
        <f>'[1]ЗВР-cbr'!L3</f>
        <v>501,3</v>
      </c>
      <c r="G44" s="19">
        <f>IF(ISERROR(F44/E44-1),"н/д",F44/E44-1)</f>
        <v>-0.02280701754385961</v>
      </c>
      <c r="H44" s="19">
        <f>IF(ISERROR(F44/D44-1),"н/д",F44/D44-1)</f>
        <v>-0.024897879789924193</v>
      </c>
      <c r="I44" s="19">
        <f>IF(ISERROR(F44/C44-1),"н/д",F44/C44-1)</f>
        <v>0.14530500342700492</v>
      </c>
      <c r="J44" s="19">
        <f>IF(ISERROR(F44/B44-1),"н/д",F44/B44-1)</f>
        <v>0.1767605633802818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40889</v>
      </c>
      <c r="F45" s="38">
        <v>40896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5.9</v>
      </c>
      <c r="F46" s="43">
        <v>6</v>
      </c>
      <c r="G46" s="19">
        <f>IF(ISERROR(F46-E46),"н/д",F46-E46)/100</f>
        <v>0.0009999999999999966</v>
      </c>
      <c r="H46" s="19">
        <f>IF(ISERROR(F46-D46),"н/д",F46-D46)/100</f>
        <v>0.0029999999999999983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4">
        <f>'[1]M2'!S14</f>
        <v>40767</v>
      </c>
      <c r="E47" s="44">
        <f>'[1]M2'!S15</f>
        <v>40797</v>
      </c>
      <c r="F47" s="44">
        <f>'[1]M2'!S16</f>
        <v>40828</v>
      </c>
      <c r="G47" s="45"/>
      <c r="H47" s="40"/>
      <c r="I47" s="46"/>
      <c r="J47" s="46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21083.8</v>
      </c>
      <c r="E48" s="18">
        <f>'[1]M2'!T15</f>
        <v>21497.4</v>
      </c>
      <c r="F48" s="18">
        <f>'[1]M2'!T16</f>
        <v>21380.9</v>
      </c>
      <c r="G48" s="19"/>
      <c r="H48" s="19">
        <f>IF(ISERROR(F48/E48-1),"н/д",F48/E48-1)</f>
        <v>-0.00541926000353532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81</v>
      </c>
      <c r="C54" s="44" t="s">
        <v>82</v>
      </c>
      <c r="D54" s="44">
        <v>40787</v>
      </c>
      <c r="E54" s="44">
        <v>40817</v>
      </c>
      <c r="F54" s="44">
        <v>40848</v>
      </c>
      <c r="G54" s="47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4" t="s">
        <v>81</v>
      </c>
      <c r="C58" s="44" t="s">
        <v>82</v>
      </c>
      <c r="D58" s="44">
        <v>40756</v>
      </c>
      <c r="E58" s="44">
        <v>40787</v>
      </c>
      <c r="F58" s="44">
        <v>40817</v>
      </c>
      <c r="G58" s="47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8">
        <v>303.4</v>
      </c>
      <c r="C59" s="48">
        <v>400.42</v>
      </c>
      <c r="D59" s="48">
        <v>44.6</v>
      </c>
      <c r="E59" s="48">
        <v>43.77</v>
      </c>
      <c r="F59" s="48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8">
        <v>191.8</v>
      </c>
      <c r="C60" s="48">
        <v>248.74</v>
      </c>
      <c r="D60" s="48">
        <v>29.92</v>
      </c>
      <c r="E60" s="48">
        <v>27.51</v>
      </c>
      <c r="F60" s="48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8">
        <f>B59-B60</f>
        <v>111.59999999999997</v>
      </c>
      <c r="C61" s="48">
        <f>C59-C60</f>
        <v>151.68</v>
      </c>
      <c r="D61" s="48">
        <f>D59-D60</f>
        <v>14.68</v>
      </c>
      <c r="E61" s="48">
        <f>E59-E60</f>
        <v>16.26</v>
      </c>
      <c r="F61" s="48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2011-12-28T09:09:42Z</dcterms:created>
  <dcterms:modified xsi:type="dcterms:W3CDTF">2011-12-28T09:12:06Z</dcterms:modified>
  <cp:category/>
  <cp:version/>
  <cp:contentType/>
  <cp:contentStatus/>
</cp:coreProperties>
</file>