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<sst xmlns="http://schemas.openxmlformats.org/spreadsheetml/2006/main" count="88" uniqueCount="78">
  <si>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</si>
  <si>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</si>
  <si>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</si>
  <si>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</si>
  <si>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</si>
  <si>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</si>
  <si>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</si>
  <si>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</si>
  <si>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</si>
  <si>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</si>
  <si>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</si>
  <si>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</si>
  <si>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</si>
  <si>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</si>
  <si>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</si>
  <si>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</si>
  <si>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</si>
  <si>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</si>
  <si>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</si>
  <si>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</si>
  <si>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</si>
  <si>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</si>
  <si>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</si>
  <si>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</si>
  <si>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</si>
  <si>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</si>
  <si>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</si>
  <si>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</si>
  <si>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</si>
  <si>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</si>
  <si>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</si>
  <si>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</si>
  <si>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</si>
  <si>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</si>
  <si>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</si>
  <si>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</si>
  <si>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</si>
  <si>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</si>
  <si>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</si>
  <si>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</si>
  <si>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</si>
  <si>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</si>
  <si>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</si>
  <si>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</si>
  <si>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</si>
  <si>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</si>
  <si>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</si>
  <si>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</si>
  <si>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</si>
  <si>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</si>
  <si>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</si>
  <si>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</si>
  <si>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</si>
  <si>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</si>
  <si>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</si>
  <si>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2010г.</t>
  </si>
  <si>
    <t>2011г.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</si>
  <si>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</si>
  <si>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</si>
  <si>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</si>
  <si>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</si>
  <si>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</si>
  <si>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</si>
  <si>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</si>
  <si>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</si>
  <si>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</si>
  <si>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</si>
  <si>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</si>
  <si>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</si>
  <si>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</si>
  <si>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</si>
  <si>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</si>
  <si>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2009 г.</t>
  </si>
  <si>
    <t>1 квартал 2011</t>
  </si>
  <si>
    <t>2 квартал 2011</t>
  </si>
  <si>
    <t>3 квартал 2011</t>
  </si>
  <si>
    <t>КкК</t>
  </si>
  <si>
    <t>Счет операций с капиталом и финансовыми инструментами,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</si>
</sst>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6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53">
          <cell r="K253" t="str">
            <v>993,76</v>
          </cell>
          <cell r="S253">
            <v>982.85</v>
          </cell>
        </row>
        <row r="262">
          <cell r="K262" t="str">
            <v>8043,92</v>
          </cell>
          <cell r="S262">
            <v>8054.9400000000005</v>
          </cell>
        </row>
        <row r="299">
          <cell r="K299" t="str">
            <v>4017,77</v>
          </cell>
          <cell r="S299">
            <v>4028.54</v>
          </cell>
        </row>
        <row r="321">
          <cell r="K321" t="str">
            <v>438,07</v>
          </cell>
          <cell r="S321">
            <v>438.52</v>
          </cell>
        </row>
      </sheetData>
      <sheetData sheetId="2">
        <row r="14">
          <cell r="I14" t="str">
            <v>7107,26</v>
          </cell>
          <cell r="L14">
            <v>7157.820000000001</v>
          </cell>
        </row>
        <row r="241">
          <cell r="I241" t="str">
            <v>5928,50</v>
          </cell>
          <cell r="L241">
            <v>5965.58</v>
          </cell>
        </row>
        <row r="261">
          <cell r="I261" t="str">
            <v>3566,75</v>
          </cell>
          <cell r="L261">
            <v>3594.83</v>
          </cell>
        </row>
      </sheetData>
      <sheetData sheetId="3">
        <row r="2">
          <cell r="G2" t="str">
            <v>13232,62</v>
          </cell>
          <cell r="H2">
            <v>13252.764201586411</v>
          </cell>
        </row>
        <row r="5">
          <cell r="G5" t="str">
            <v>10141,99</v>
          </cell>
          <cell r="H5">
            <v>10129.834198961245</v>
          </cell>
        </row>
        <row r="6">
          <cell r="G6" t="str">
            <v>1727,44</v>
          </cell>
          <cell r="H6">
            <v>1748.2441048476876</v>
          </cell>
        </row>
        <row r="8">
          <cell r="G8" t="str">
            <v>1593,4</v>
          </cell>
          <cell r="H8">
            <v>1618.9963320090633</v>
          </cell>
        </row>
        <row r="10">
          <cell r="G10" t="str">
            <v>1404,17</v>
          </cell>
          <cell r="H10">
            <v>1402.5990890202972</v>
          </cell>
        </row>
        <row r="15">
          <cell r="G15" t="str">
            <v>2258,77</v>
          </cell>
          <cell r="H15">
            <v>2258.0022792250634</v>
          </cell>
        </row>
        <row r="16">
          <cell r="G16" t="str">
            <v>1655,86</v>
          </cell>
          <cell r="H16">
            <v>1655.7937682492698</v>
          </cell>
        </row>
        <row r="17">
          <cell r="G17" t="str">
            <v>18875</v>
          </cell>
          <cell r="H17">
            <v>18899.947931269275</v>
          </cell>
        </row>
        <row r="32">
          <cell r="I32">
            <v>2769.71</v>
          </cell>
        </row>
        <row r="33">
          <cell r="B33">
            <v>2788.33</v>
          </cell>
        </row>
      </sheetData>
      <sheetData sheetId="4">
        <row r="3">
          <cell r="D3">
            <v>40977</v>
          </cell>
          <cell r="L3" t="str">
            <v>507,7</v>
          </cell>
        </row>
        <row r="4">
          <cell r="D4">
            <v>40970</v>
          </cell>
          <cell r="L4" t="str">
            <v>511,6</v>
          </cell>
        </row>
        <row r="5">
          <cell r="D5">
            <v>40963</v>
          </cell>
          <cell r="L5" t="str">
            <v>509,6</v>
          </cell>
        </row>
      </sheetData>
      <sheetData sheetId="5">
        <row r="8">
          <cell r="C8">
            <v>6.05</v>
          </cell>
          <cell r="D8">
            <v>6.05</v>
          </cell>
          <cell r="E8">
            <v>7.06</v>
          </cell>
          <cell r="F8">
            <v>7.06</v>
          </cell>
        </row>
      </sheetData>
      <sheetData sheetId="6">
        <row r="8">
          <cell r="J8">
            <v>29.3578</v>
          </cell>
          <cell r="M8">
            <v>29.58232988381818</v>
          </cell>
        </row>
        <row r="11">
          <cell r="J11">
            <v>38.4117</v>
          </cell>
          <cell r="M11">
            <v>38.57797105524813</v>
          </cell>
        </row>
      </sheetData>
      <sheetData sheetId="7">
        <row r="232">
          <cell r="I232" t="str">
            <v>125,050</v>
          </cell>
          <cell r="L232">
            <v>125.81</v>
          </cell>
        </row>
        <row r="237">
          <cell r="I237" t="str">
            <v>106,660</v>
          </cell>
          <cell r="L237">
            <v>107.06</v>
          </cell>
        </row>
        <row r="245">
          <cell r="I245" t="str">
            <v>88,110</v>
          </cell>
          <cell r="L245">
            <v>87.48</v>
          </cell>
        </row>
        <row r="247">
          <cell r="I247" t="str">
            <v>667,500</v>
          </cell>
          <cell r="L247">
            <v>672</v>
          </cell>
        </row>
        <row r="248">
          <cell r="I248" t="str">
            <v>714,250</v>
          </cell>
          <cell r="L248">
            <v>713.5</v>
          </cell>
        </row>
        <row r="249">
          <cell r="I249" t="str">
            <v>25,390</v>
          </cell>
          <cell r="L249">
            <v>25.41</v>
          </cell>
        </row>
        <row r="259">
          <cell r="N259">
            <v>8508.74100902535</v>
          </cell>
          <cell r="P259">
            <v>8549.526527529551</v>
          </cell>
        </row>
      </sheetData>
      <sheetData sheetId="8">
        <row r="16">
          <cell r="I16">
            <v>40889</v>
          </cell>
          <cell r="J16">
            <v>24543.4</v>
          </cell>
        </row>
        <row r="17">
          <cell r="I17">
            <v>40920</v>
          </cell>
          <cell r="J17">
            <v>23677.9</v>
          </cell>
        </row>
      </sheetData>
      <sheetData sheetId="9">
        <row r="4">
          <cell r="J4" t="str">
            <v>809,7</v>
          </cell>
        </row>
        <row r="6">
          <cell r="J6" t="str">
            <v>1187,1</v>
          </cell>
        </row>
        <row r="28">
          <cell r="J28" t="str">
            <v>1037,1</v>
          </cell>
        </row>
        <row r="30">
          <cell r="J30" t="str">
            <v>2113,7</v>
          </cell>
        </row>
      </sheetData>
      <sheetData sheetId="10">
        <row r="24">
          <cell r="B24">
            <v>103.9</v>
          </cell>
        </row>
        <row r="25">
          <cell r="B25">
            <v>102.5</v>
          </cell>
        </row>
        <row r="29">
          <cell r="B29">
            <v>103.8</v>
          </cell>
        </row>
      </sheetData>
      <sheetData sheetId="11">
        <row r="5">
          <cell r="R5">
            <v>759.5</v>
          </cell>
          <cell r="S5">
            <v>721.3</v>
          </cell>
          <cell r="T5">
            <v>592.5</v>
          </cell>
          <cell r="U5">
            <v>546.5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8" sqref="E8"/>
    </sheetView>
  </sheetViews>
  <sheetFormatPr defaultColWidth="9.140625" defaultRowHeight="15"/>
  <cols>
    <col min="1" max="1" width="42.57421875" style="49" customWidth="1"/>
    <col min="2" max="2" width="18.57421875" style="49" customWidth="1"/>
    <col min="3" max="3" width="19.421875" style="50" bestFit="1" customWidth="1"/>
    <col min="4" max="6" width="20.140625" style="50" bestFit="1" customWidth="1"/>
    <col min="7" max="7" width="14.421875" style="51" customWidth="1"/>
    <col min="8" max="8" width="12.140625" style="51" customWidth="1"/>
    <col min="9" max="9" width="15.00390625" style="51" customWidth="1"/>
    <col min="10" max="10" width="12.7109375" style="51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40987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40969</v>
      </c>
      <c r="E4" s="14">
        <f>IF(J4=2,F4-3,F4-1)</f>
        <v>40984</v>
      </c>
      <c r="F4" s="14">
        <f>I1</f>
        <v>40987</v>
      </c>
      <c r="G4" s="15"/>
      <c r="H4" s="11"/>
      <c r="I4" s="15"/>
      <c r="J4" s="12">
        <f>WEEKDAY(F4)</f>
        <v>2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19">
        <v>1595.7839942779942</v>
      </c>
      <c r="E6" s="19">
        <f>'[1]инд-обновл'!H8</f>
        <v>1618.9963320090633</v>
      </c>
      <c r="F6" s="19" t="str">
        <f>'[1]инд-обновл'!G8</f>
        <v>1593,4</v>
      </c>
      <c r="G6" s="20">
        <f>IF(ISERROR(F6/E6-1),"н/д",F6/E6-1)</f>
        <v>-0.01580999999999999</v>
      </c>
      <c r="H6" s="20">
        <f>IF(ISERROR(F6/D6-1),"н/д",F6/D6-1)</f>
        <v>-0.0014939329423921954</v>
      </c>
      <c r="I6" s="20">
        <f>IF(ISERROR(F6/C6-1),"н/д",F6/C6-1)</f>
        <v>0.11411523916386179</v>
      </c>
      <c r="J6" s="20">
        <f>IF(ISERROR(F6/B6-1),"н/д",F6/B6-1)</f>
        <v>-0.09977401129943497</v>
      </c>
      <c r="K6" s="21"/>
    </row>
    <row r="7" spans="1:11" ht="18.75">
      <c r="A7" s="18" t="s">
        <v>16</v>
      </c>
      <c r="B7" s="19">
        <v>1668</v>
      </c>
      <c r="C7" s="19">
        <v>1448.357249819015</v>
      </c>
      <c r="D7" s="19">
        <v>1723.5012945628362</v>
      </c>
      <c r="E7" s="19">
        <f>'[1]инд-обновл'!H6</f>
        <v>1748.2441048476876</v>
      </c>
      <c r="F7" s="19" t="str">
        <f>'[1]инд-обновл'!G6</f>
        <v>1727,44</v>
      </c>
      <c r="G7" s="20">
        <f>IF(ISERROR(F7/E7-1),"н/д",F7/E7-1)</f>
        <v>-0.011900000000000022</v>
      </c>
      <c r="H7" s="20">
        <f>IF(ISERROR(F7/D7-1),"н/д",F7/D7-1)</f>
        <v>0.002285292996059507</v>
      </c>
      <c r="I7" s="20">
        <f>IF(ISERROR(F7/C7-1),"н/д",F7/C7-1)</f>
        <v>0.19268916575372486</v>
      </c>
      <c r="J7" s="20">
        <f>IF(ISERROR(F7/B7-1),"н/д",F7/B7-1)</f>
        <v>0.03563549160671475</v>
      </c>
      <c r="K7" s="13"/>
    </row>
    <row r="8" spans="1:11" ht="18.75">
      <c r="A8" s="22" t="s">
        <v>17</v>
      </c>
      <c r="B8" s="22"/>
      <c r="C8" s="22"/>
      <c r="D8" s="22"/>
      <c r="E8" s="22"/>
      <c r="F8" s="23"/>
      <c r="G8" s="21"/>
      <c r="H8" s="21"/>
      <c r="I8" s="21"/>
      <c r="J8" s="21"/>
      <c r="K8" s="13"/>
    </row>
    <row r="9" spans="1:11" ht="18.75">
      <c r="A9" s="18" t="s">
        <v>18</v>
      </c>
      <c r="B9" s="24">
        <v>11675</v>
      </c>
      <c r="C9" s="24">
        <v>12359.936169151748</v>
      </c>
      <c r="D9" s="24">
        <v>12952.064499391325</v>
      </c>
      <c r="E9" s="25">
        <f>'[1]инд-обновл'!H2</f>
        <v>13252.764201586411</v>
      </c>
      <c r="F9" s="25" t="str">
        <f>'[1]инд-обновл'!G2</f>
        <v>13232,62</v>
      </c>
      <c r="G9" s="20">
        <f aca="true" t="shared" si="0" ref="G9:G15">IF(ISERROR(F9/E9-1),"н/д",F9/E9-1)</f>
        <v>-0.0015199999999999658</v>
      </c>
      <c r="H9" s="20">
        <f>IF(ISERROR(F9/D9-1),"н/д",F9/D9-1)</f>
        <v>0.021661064197283864</v>
      </c>
      <c r="I9" s="20">
        <f>IF(ISERROR(F9/C9-1),"н/д",F9/C9-1)</f>
        <v>0.07060585256308372</v>
      </c>
      <c r="J9" s="20">
        <f aca="true" t="shared" si="1" ref="J9:J15">IF(ISERROR(F9/B9-1),"н/д",F9/B9-1)</f>
        <v>0.13341498929336204</v>
      </c>
      <c r="K9" s="13"/>
    </row>
    <row r="10" spans="1:11" ht="18.75">
      <c r="A10" s="18" t="s">
        <v>19</v>
      </c>
      <c r="B10" s="24">
        <v>2703</v>
      </c>
      <c r="C10" s="24">
        <v>2674.206698105667</v>
      </c>
      <c r="D10" s="24">
        <v>2769.71</v>
      </c>
      <c r="E10" s="25">
        <f>'[1]инд-обновл'!I32</f>
        <v>2769.71</v>
      </c>
      <c r="F10" s="25">
        <f>'[1]инд-обновл'!B33</f>
        <v>2788.33</v>
      </c>
      <c r="G10" s="20">
        <f t="shared" si="0"/>
        <v>0.006722725483895298</v>
      </c>
      <c r="H10" s="20">
        <f aca="true" t="shared" si="2" ref="H10:H15">IF(ISERROR(F10/D10-1),"н/д",F10/D10-1)</f>
        <v>0.006722725483895298</v>
      </c>
      <c r="I10" s="20">
        <f aca="true" t="shared" si="3" ref="I10:I15">IF(ISERROR(F10/C10-1),"н/д",F10/C10-1)</f>
        <v>0.042675572525928906</v>
      </c>
      <c r="J10" s="20">
        <f t="shared" si="1"/>
        <v>0.031568627450980324</v>
      </c>
      <c r="K10" s="13"/>
    </row>
    <row r="11" spans="1:11" ht="18.75">
      <c r="A11" s="18" t="s">
        <v>20</v>
      </c>
      <c r="B11" s="24">
        <v>1272</v>
      </c>
      <c r="C11" s="24">
        <v>1277.8121445533097</v>
      </c>
      <c r="D11" s="24">
        <v>1365.6774270493759</v>
      </c>
      <c r="E11" s="24">
        <f>'[1]инд-обновл'!H10</f>
        <v>1402.5990890202972</v>
      </c>
      <c r="F11" s="24" t="str">
        <f>'[1]инд-обновл'!G10</f>
        <v>1404,17</v>
      </c>
      <c r="G11" s="20">
        <f t="shared" si="0"/>
        <v>0.0011200000000000099</v>
      </c>
      <c r="H11" s="20">
        <f>IF(ISERROR(F11/D11-1),"н/д",F11/D11-1)</f>
        <v>0.028185699044458445</v>
      </c>
      <c r="I11" s="20">
        <f t="shared" si="3"/>
        <v>0.0988860968220504</v>
      </c>
      <c r="J11" s="20">
        <f t="shared" si="1"/>
        <v>0.10390723270440261</v>
      </c>
      <c r="K11" s="13"/>
    </row>
    <row r="12" spans="1:11" ht="18.75">
      <c r="A12" s="18" t="s">
        <v>21</v>
      </c>
      <c r="B12" s="24">
        <v>3802</v>
      </c>
      <c r="C12" s="24">
        <v>3137.36</v>
      </c>
      <c r="D12" s="24">
        <v>3499.73</v>
      </c>
      <c r="E12" s="24">
        <f>'[1]евр-индексы'!L261</f>
        <v>3594.83</v>
      </c>
      <c r="F12" s="24" t="str">
        <f>'[1]евр-индексы'!I261</f>
        <v>3566,75</v>
      </c>
      <c r="G12" s="20">
        <f t="shared" si="0"/>
        <v>-0.007811217776640289</v>
      </c>
      <c r="H12" s="20">
        <f t="shared" si="2"/>
        <v>0.019150048718044044</v>
      </c>
      <c r="I12" s="20">
        <f t="shared" si="3"/>
        <v>0.13686347757350115</v>
      </c>
      <c r="J12" s="20">
        <f t="shared" si="1"/>
        <v>-0.06187532877432933</v>
      </c>
      <c r="K12" s="13"/>
    </row>
    <row r="13" spans="1:11" ht="18.75">
      <c r="A13" s="18" t="s">
        <v>22</v>
      </c>
      <c r="B13" s="24">
        <v>7070</v>
      </c>
      <c r="C13" s="24">
        <v>6057.919999999999</v>
      </c>
      <c r="D13" s="24">
        <v>6941.77</v>
      </c>
      <c r="E13" s="25">
        <f>'[1]евр-индексы'!L14</f>
        <v>7157.820000000001</v>
      </c>
      <c r="F13" s="25" t="str">
        <f>'[1]евр-индексы'!I14</f>
        <v>7107,26</v>
      </c>
      <c r="G13" s="20">
        <f t="shared" si="0"/>
        <v>-0.007063603164091936</v>
      </c>
      <c r="H13" s="20">
        <f t="shared" si="2"/>
        <v>0.02383974116111598</v>
      </c>
      <c r="I13" s="20">
        <f t="shared" si="3"/>
        <v>0.17321787016005508</v>
      </c>
      <c r="J13" s="20">
        <f t="shared" si="1"/>
        <v>0.005270155586987402</v>
      </c>
      <c r="K13" s="13"/>
    </row>
    <row r="14" spans="1:11" ht="18.75">
      <c r="A14" s="18" t="s">
        <v>23</v>
      </c>
      <c r="B14" s="24">
        <v>5956</v>
      </c>
      <c r="C14" s="24">
        <v>5649.68</v>
      </c>
      <c r="D14" s="24">
        <v>5931.25</v>
      </c>
      <c r="E14" s="24">
        <f>'[1]евр-индексы'!L241</f>
        <v>5965.58</v>
      </c>
      <c r="F14" s="24" t="str">
        <f>'[1]евр-индексы'!I241</f>
        <v>5928,50</v>
      </c>
      <c r="G14" s="20">
        <f t="shared" si="0"/>
        <v>-0.006215657153202159</v>
      </c>
      <c r="H14" s="20">
        <f t="shared" si="2"/>
        <v>-0.0004636459430980011</v>
      </c>
      <c r="I14" s="20">
        <f t="shared" si="3"/>
        <v>0.04935146769374543</v>
      </c>
      <c r="J14" s="20">
        <f t="shared" si="1"/>
        <v>-0.004617192746809939</v>
      </c>
      <c r="K14" s="13"/>
    </row>
    <row r="15" spans="1:11" ht="18.75">
      <c r="A15" s="18" t="s">
        <v>24</v>
      </c>
      <c r="B15" s="24">
        <v>10541</v>
      </c>
      <c r="C15" s="24">
        <v>8390.376569037657</v>
      </c>
      <c r="D15" s="24">
        <v>9707.331360829246</v>
      </c>
      <c r="E15" s="24">
        <f>'[1]инд-обновл'!H5</f>
        <v>10129.834198961245</v>
      </c>
      <c r="F15" s="24" t="str">
        <f>'[1]инд-обновл'!G5</f>
        <v>10141,99</v>
      </c>
      <c r="G15" s="20">
        <f t="shared" si="0"/>
        <v>0.0012000000000000899</v>
      </c>
      <c r="H15" s="20">
        <f t="shared" si="2"/>
        <v>0.04477632657361186</v>
      </c>
      <c r="I15" s="20">
        <f t="shared" si="3"/>
        <v>0.20876457886600508</v>
      </c>
      <c r="J15" s="20">
        <f t="shared" si="1"/>
        <v>-0.037853144862916244</v>
      </c>
      <c r="K15" s="13"/>
    </row>
    <row r="16" spans="1:11" ht="18.75">
      <c r="A16" s="22" t="s">
        <v>25</v>
      </c>
      <c r="B16" s="22"/>
      <c r="C16" s="22"/>
      <c r="D16" s="22"/>
      <c r="E16" s="22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4">
        <v>8818</v>
      </c>
      <c r="C17" s="24">
        <v>7093.04</v>
      </c>
      <c r="D17" s="24">
        <v>8118.34</v>
      </c>
      <c r="E17" s="24">
        <f>'[1]азия-индексы'!S262</f>
        <v>8054.9400000000005</v>
      </c>
      <c r="F17" s="24" t="str">
        <f>'[1]азия-индексы'!K262</f>
        <v>8043,92</v>
      </c>
      <c r="G17" s="20">
        <f aca="true" t="shared" si="4" ref="G17:G22">IF(ISERROR(F17/E17-1),"н/д",F17/E17-1)</f>
        <v>-0.001368104542057491</v>
      </c>
      <c r="H17" s="20">
        <f aca="true" t="shared" si="5" ref="H17:H22">IF(ISERROR(F17/D17-1),"н/д",F17/D17-1)</f>
        <v>-0.009166898651694844</v>
      </c>
      <c r="I17" s="20">
        <f aca="true" t="shared" si="6" ref="I17:I22">IF(ISERROR(F17/C17-1),"н/д",F17/C17-1)</f>
        <v>0.13405817533807785</v>
      </c>
      <c r="J17" s="20">
        <f aca="true" t="shared" si="7" ref="J17:J22">IF(ISERROR(F17/B17-1),"н/д",F17/B17-1)</f>
        <v>-0.08778407802222721</v>
      </c>
      <c r="K17" s="13"/>
    </row>
    <row r="18" spans="1:11" ht="18.75">
      <c r="A18" s="18" t="s">
        <v>27</v>
      </c>
      <c r="B18" s="24">
        <v>481</v>
      </c>
      <c r="C18" s="24">
        <v>339.32</v>
      </c>
      <c r="D18" s="24">
        <v>427.95000000000005</v>
      </c>
      <c r="E18" s="24">
        <f>'[1]азия-индексы'!S321</f>
        <v>438.52</v>
      </c>
      <c r="F18" s="24" t="str">
        <f>'[1]азия-индексы'!K321</f>
        <v>438,07</v>
      </c>
      <c r="G18" s="20">
        <f t="shared" si="4"/>
        <v>-0.0010261789656115239</v>
      </c>
      <c r="H18" s="20">
        <f t="shared" si="5"/>
        <v>0.023647622385792655</v>
      </c>
      <c r="I18" s="20">
        <f t="shared" si="6"/>
        <v>0.29102322291642113</v>
      </c>
      <c r="J18" s="20">
        <f t="shared" si="7"/>
        <v>-0.08925155925155925</v>
      </c>
      <c r="K18" s="13"/>
    </row>
    <row r="19" spans="1:11" ht="18.75">
      <c r="A19" s="18" t="s">
        <v>28</v>
      </c>
      <c r="B19" s="24">
        <v>19156.34</v>
      </c>
      <c r="C19" s="24">
        <v>15814.72</v>
      </c>
      <c r="D19" s="24">
        <v>17752.68</v>
      </c>
      <c r="E19" s="24">
        <v>17813.62</v>
      </c>
      <c r="F19" s="24">
        <v>17922.31889</v>
      </c>
      <c r="G19" s="20">
        <f t="shared" si="4"/>
        <v>0.006102010147291725</v>
      </c>
      <c r="H19" s="20">
        <f t="shared" si="5"/>
        <v>0.00955567779062072</v>
      </c>
      <c r="I19" s="20">
        <f t="shared" si="6"/>
        <v>0.13326817610428754</v>
      </c>
      <c r="J19" s="20">
        <f t="shared" si="7"/>
        <v>-0.06441841761004463</v>
      </c>
      <c r="K19" s="13"/>
    </row>
    <row r="20" spans="1:11" ht="18.75">
      <c r="A20" s="18" t="s">
        <v>29</v>
      </c>
      <c r="B20" s="24">
        <v>3479</v>
      </c>
      <c r="C20" s="24">
        <v>3889.07</v>
      </c>
      <c r="D20" s="24">
        <v>3962.29</v>
      </c>
      <c r="E20" s="24">
        <f>'[1]азия-индексы'!S299</f>
        <v>4028.54</v>
      </c>
      <c r="F20" s="24" t="str">
        <f>'[1]азия-индексы'!K299</f>
        <v>4017,77</v>
      </c>
      <c r="G20" s="20">
        <f t="shared" si="4"/>
        <v>-0.00267342511182711</v>
      </c>
      <c r="H20" s="20">
        <f t="shared" si="5"/>
        <v>0.014002003891688819</v>
      </c>
      <c r="I20" s="20">
        <f t="shared" si="6"/>
        <v>0.033092744537897234</v>
      </c>
      <c r="J20" s="20">
        <f>IF(ISERROR(F20/B20-1),"н/д",F20/B20-1)</f>
        <v>0.1548634665133659</v>
      </c>
      <c r="K20" s="13"/>
    </row>
    <row r="21" spans="1:11" ht="18.75">
      <c r="A21" s="18" t="s">
        <v>30</v>
      </c>
      <c r="B21" s="24">
        <v>1259</v>
      </c>
      <c r="C21" s="24">
        <v>848.22</v>
      </c>
      <c r="D21" s="24">
        <v>960.75</v>
      </c>
      <c r="E21" s="24">
        <f>'[1]азия-индексы'!S253</f>
        <v>982.85</v>
      </c>
      <c r="F21" s="24" t="str">
        <f>'[1]азия-индексы'!K253</f>
        <v>993,76</v>
      </c>
      <c r="G21" s="20">
        <f t="shared" si="4"/>
        <v>0.011100371368977902</v>
      </c>
      <c r="H21" s="20">
        <f t="shared" si="5"/>
        <v>0.03435857403070508</v>
      </c>
      <c r="I21" s="20">
        <f t="shared" si="6"/>
        <v>0.17158284407347146</v>
      </c>
      <c r="J21" s="20">
        <f t="shared" si="7"/>
        <v>-0.21067513899920576</v>
      </c>
      <c r="K21" s="13"/>
    </row>
    <row r="22" spans="1:11" ht="18.75">
      <c r="A22" s="18" t="s">
        <v>31</v>
      </c>
      <c r="B22" s="24">
        <v>70127.04</v>
      </c>
      <c r="C22" s="24">
        <v>58600.37</v>
      </c>
      <c r="D22" s="24">
        <v>65958.78</v>
      </c>
      <c r="E22" s="24">
        <v>66384.76</v>
      </c>
      <c r="F22" s="24">
        <v>68394.33</v>
      </c>
      <c r="G22" s="20">
        <f t="shared" si="4"/>
        <v>0.03027155630298295</v>
      </c>
      <c r="H22" s="20">
        <f t="shared" si="5"/>
        <v>0.0369253342769531</v>
      </c>
      <c r="I22" s="20">
        <f t="shared" si="6"/>
        <v>0.16713136794187466</v>
      </c>
      <c r="J22" s="20">
        <f t="shared" si="7"/>
        <v>-0.02470815822256278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95.7</v>
      </c>
      <c r="C24" s="28">
        <v>112.45</v>
      </c>
      <c r="D24" s="28">
        <v>123.37</v>
      </c>
      <c r="E24" s="28">
        <f>'[1]сырье'!L232</f>
        <v>125.81</v>
      </c>
      <c r="F24" s="28" t="str">
        <f>'[1]сырье'!I232</f>
        <v>125,050</v>
      </c>
      <c r="G24" s="20">
        <f>IF(ISERROR(F24/E24-1),"н/д",F24/E24-1)</f>
        <v>-0.0060408552579286345</v>
      </c>
      <c r="H24" s="20">
        <f aca="true" t="shared" si="8" ref="H24:H33">IF(ISERROR(F24/D24-1),"н/д",F24/D24-1)</f>
        <v>0.013617573153927198</v>
      </c>
      <c r="I24" s="20">
        <f aca="true" t="shared" si="9" ref="I24:I33">IF(ISERROR(F24/C24-1),"н/д",F24/C24-1)</f>
        <v>0.11204979991107145</v>
      </c>
      <c r="J24" s="20">
        <f>IF(ISERROR(F24/B24-1),"н/д",F24/B24-1)</f>
        <v>0.3066875653082548</v>
      </c>
      <c r="K24" s="13"/>
    </row>
    <row r="25" spans="1:11" ht="18.75">
      <c r="A25" s="18" t="s">
        <v>34</v>
      </c>
      <c r="B25" s="28">
        <v>89.25</v>
      </c>
      <c r="C25" s="28">
        <v>101.30999999999999</v>
      </c>
      <c r="D25" s="28">
        <v>108.84</v>
      </c>
      <c r="E25" s="28">
        <f>'[1]сырье'!L237</f>
        <v>107.06</v>
      </c>
      <c r="F25" s="28" t="str">
        <f>'[1]сырье'!I237</f>
        <v>106,660</v>
      </c>
      <c r="G25" s="20">
        <f aca="true" t="shared" si="10" ref="G25:G33">IF(ISERROR(F25/E25-1),"н/д",F25/E25-1)</f>
        <v>-0.003736222678871748</v>
      </c>
      <c r="H25" s="20">
        <f t="shared" si="8"/>
        <v>-0.020029400955531074</v>
      </c>
      <c r="I25" s="20">
        <f t="shared" si="9"/>
        <v>0.05280821241733302</v>
      </c>
      <c r="J25" s="20">
        <f aca="true" t="shared" si="11" ref="J25:J31">IF(ISERROR(F25/B25-1),"н/д",F25/B25-1)</f>
        <v>0.19507002801120454</v>
      </c>
      <c r="K25" s="13"/>
    </row>
    <row r="26" spans="1:116" s="29" customFormat="1" ht="18.75">
      <c r="A26" s="18" t="s">
        <v>35</v>
      </c>
      <c r="B26" s="28">
        <v>1374.1</v>
      </c>
      <c r="C26" s="28">
        <v>1608.1023327005457</v>
      </c>
      <c r="D26" s="28">
        <v>1722.2021443199615</v>
      </c>
      <c r="E26" s="19">
        <f>'[1]инд-обновл'!H16</f>
        <v>1655.7937682492698</v>
      </c>
      <c r="F26" s="19" t="str">
        <f>'[1]инд-обновл'!G16</f>
        <v>1655,86</v>
      </c>
      <c r="G26" s="20">
        <f t="shared" si="10"/>
        <v>4.0000000000040004E-05</v>
      </c>
      <c r="H26" s="20">
        <f t="shared" si="8"/>
        <v>-0.03852169418019036</v>
      </c>
      <c r="I26" s="20">
        <f t="shared" si="9"/>
        <v>0.02969815187025615</v>
      </c>
      <c r="J26" s="20">
        <f t="shared" si="11"/>
        <v>0.20505057856051234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9401.6</v>
      </c>
      <c r="C27" s="28">
        <v>7530.990876235418</v>
      </c>
      <c r="D27" s="28">
        <v>8667.473837798461</v>
      </c>
      <c r="E27" s="28">
        <f>'[1]сырье'!P259</f>
        <v>8549.526527529551</v>
      </c>
      <c r="F27" s="28">
        <f>'[1]сырье'!N259</f>
        <v>8508.74100902535</v>
      </c>
      <c r="G27" s="20">
        <f t="shared" si="10"/>
        <v>-0.00477050025786474</v>
      </c>
      <c r="H27" s="20">
        <f t="shared" si="8"/>
        <v>-0.018313620755436744</v>
      </c>
      <c r="I27" s="20">
        <f t="shared" si="9"/>
        <v>0.12983021077283374</v>
      </c>
      <c r="J27" s="20">
        <f t="shared" si="11"/>
        <v>-0.09496883413191903</v>
      </c>
      <c r="K27" s="13"/>
    </row>
    <row r="28" spans="1:11" ht="18.75">
      <c r="A28" s="18" t="s">
        <v>37</v>
      </c>
      <c r="B28" s="28">
        <v>23875</v>
      </c>
      <c r="C28" s="28">
        <v>19100.067964658378</v>
      </c>
      <c r="D28" s="28">
        <v>19495.00998003992</v>
      </c>
      <c r="E28" s="28">
        <f>'[1]инд-обновл'!H17</f>
        <v>18899.947931269275</v>
      </c>
      <c r="F28" s="28" t="str">
        <f>'[1]инд-обновл'!G17</f>
        <v>18875</v>
      </c>
      <c r="G28" s="20">
        <f t="shared" si="10"/>
        <v>-0.0013199999999999878</v>
      </c>
      <c r="H28" s="20">
        <f t="shared" si="8"/>
        <v>-0.031803522064093315</v>
      </c>
      <c r="I28" s="20">
        <f t="shared" si="9"/>
        <v>-0.011783621140764033</v>
      </c>
      <c r="J28" s="20">
        <f t="shared" si="11"/>
        <v>-0.2094240837696335</v>
      </c>
      <c r="K28" s="13"/>
    </row>
    <row r="29" spans="1:11" ht="18.75">
      <c r="A29" s="18" t="s">
        <v>38</v>
      </c>
      <c r="B29" s="28">
        <v>2488</v>
      </c>
      <c r="C29" s="28">
        <v>2108.0028610029403</v>
      </c>
      <c r="D29" s="28">
        <v>2353.010958077812</v>
      </c>
      <c r="E29" s="28">
        <f>'[1]инд-обновл'!H15</f>
        <v>2258.0022792250634</v>
      </c>
      <c r="F29" s="28" t="str">
        <f>'[1]инд-обновл'!G15</f>
        <v>2258,77</v>
      </c>
      <c r="G29" s="20">
        <f t="shared" si="10"/>
        <v>0.00034000000000000696</v>
      </c>
      <c r="H29" s="20">
        <f t="shared" si="8"/>
        <v>-0.040051219376724956</v>
      </c>
      <c r="I29" s="20">
        <f t="shared" si="9"/>
        <v>0.07152131611687085</v>
      </c>
      <c r="J29" s="20">
        <f t="shared" si="11"/>
        <v>-0.09213424437299034</v>
      </c>
      <c r="K29" s="13"/>
    </row>
    <row r="30" spans="1:11" ht="18.75">
      <c r="A30" s="18" t="s">
        <v>39</v>
      </c>
      <c r="B30" s="28">
        <v>143.25</v>
      </c>
      <c r="C30" s="28">
        <v>96.44</v>
      </c>
      <c r="D30" s="28">
        <v>89.67</v>
      </c>
      <c r="E30" s="28">
        <f>'[1]сырье'!L245</f>
        <v>87.48</v>
      </c>
      <c r="F30" s="28" t="str">
        <f>'[1]сырье'!I245</f>
        <v>88,110</v>
      </c>
      <c r="G30" s="20">
        <f t="shared" si="10"/>
        <v>0.007201646090534863</v>
      </c>
      <c r="H30" s="20">
        <f t="shared" si="8"/>
        <v>-0.017397122783539665</v>
      </c>
      <c r="I30" s="20">
        <f t="shared" si="9"/>
        <v>-0.08637494815429281</v>
      </c>
      <c r="J30" s="20">
        <f t="shared" si="11"/>
        <v>-0.38492146596858634</v>
      </c>
      <c r="K30" s="13"/>
    </row>
    <row r="31" spans="1:11" ht="18.75">
      <c r="A31" s="18" t="s">
        <v>40</v>
      </c>
      <c r="B31" s="28">
        <v>31.74</v>
      </c>
      <c r="C31" s="28">
        <v>23.29</v>
      </c>
      <c r="D31" s="28">
        <v>24.849999999999998</v>
      </c>
      <c r="E31" s="28">
        <f>'[1]сырье'!L249</f>
        <v>25.41</v>
      </c>
      <c r="F31" s="28" t="str">
        <f>'[1]сырье'!I249</f>
        <v>25,390</v>
      </c>
      <c r="G31" s="20">
        <f t="shared" si="10"/>
        <v>-0.0007870916961826291</v>
      </c>
      <c r="H31" s="20">
        <f t="shared" si="8"/>
        <v>0.021730382293762673</v>
      </c>
      <c r="I31" s="20">
        <f t="shared" si="9"/>
        <v>0.09016745384285096</v>
      </c>
      <c r="J31" s="20">
        <f t="shared" si="11"/>
        <v>-0.20006301197227472</v>
      </c>
      <c r="K31" s="13"/>
    </row>
    <row r="32" spans="1:11" ht="18.75">
      <c r="A32" s="18" t="s">
        <v>41</v>
      </c>
      <c r="B32" s="28">
        <v>607</v>
      </c>
      <c r="C32" s="28">
        <v>652</v>
      </c>
      <c r="D32" s="28">
        <v>630</v>
      </c>
      <c r="E32" s="28">
        <f>'[1]сырье'!L247</f>
        <v>672</v>
      </c>
      <c r="F32" s="28" t="str">
        <f>'[1]сырье'!I247</f>
        <v>667,500</v>
      </c>
      <c r="G32" s="20">
        <f t="shared" si="10"/>
        <v>-0.006696428571428603</v>
      </c>
      <c r="H32" s="20">
        <f t="shared" si="8"/>
        <v>0.059523809523809534</v>
      </c>
      <c r="I32" s="20">
        <f t="shared" si="9"/>
        <v>0.023773006134969243</v>
      </c>
      <c r="J32" s="20">
        <f>IF(ISERROR(F32/B32-1),"н/д",F32/B32-1)</f>
        <v>0.09967051070840194</v>
      </c>
      <c r="K32" s="13"/>
    </row>
    <row r="33" spans="1:11" ht="18.75">
      <c r="A33" s="18" t="s">
        <v>42</v>
      </c>
      <c r="B33" s="28">
        <f>8698.16/30.72*100/37</f>
        <v>765.2519707207208</v>
      </c>
      <c r="C33" s="28">
        <v>698</v>
      </c>
      <c r="D33" s="28">
        <v>714.5</v>
      </c>
      <c r="E33" s="28">
        <f>'[1]сырье'!L248</f>
        <v>713.5</v>
      </c>
      <c r="F33" s="28" t="str">
        <f>'[1]сырье'!I248</f>
        <v>714,250</v>
      </c>
      <c r="G33" s="20">
        <f t="shared" si="10"/>
        <v>0.0010511562718991119</v>
      </c>
      <c r="H33" s="20">
        <f t="shared" si="8"/>
        <v>-0.00034989503149052137</v>
      </c>
      <c r="I33" s="20">
        <f t="shared" si="9"/>
        <v>0.023280802292263703</v>
      </c>
      <c r="J33" s="20">
        <f>IF(ISERROR(F33/B33-1),"н/д",F33/B33-1)</f>
        <v>-0.0666472909212984</v>
      </c>
      <c r="K33" s="13"/>
    </row>
    <row r="34" spans="1:14" ht="36" customHeight="1">
      <c r="A34" s="27" t="s">
        <v>43</v>
      </c>
      <c r="B34" s="27"/>
      <c r="C34" s="27"/>
      <c r="D34" s="30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1" t="s">
        <v>13</v>
      </c>
      <c r="B35" s="32">
        <f>B4</f>
        <v>40544</v>
      </c>
      <c r="C35" s="32">
        <f>C4</f>
        <v>40909</v>
      </c>
      <c r="D35" s="32">
        <f>D4</f>
        <v>40969</v>
      </c>
      <c r="E35" s="14">
        <f>IF(J35=2,F35-3,F35-1)</f>
        <v>40984</v>
      </c>
      <c r="F35" s="32">
        <f>I1</f>
        <v>40987</v>
      </c>
      <c r="G35" s="33"/>
      <c r="H35" s="33"/>
      <c r="I35" s="33"/>
      <c r="J35" s="34">
        <f>WEEKDAY(F35)</f>
        <v>2</v>
      </c>
      <c r="K35" s="13"/>
    </row>
    <row r="36" spans="1:11" ht="18.75">
      <c r="A36" s="18" t="s">
        <v>44</v>
      </c>
      <c r="B36" s="28">
        <v>7.75</v>
      </c>
      <c r="C36" s="28">
        <v>8</v>
      </c>
      <c r="D36" s="28">
        <v>8</v>
      </c>
      <c r="E36" s="28">
        <v>8</v>
      </c>
      <c r="F36" s="28">
        <v>8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0.032258064516129004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702</v>
      </c>
      <c r="E37" s="19">
        <f>'[1]ост. ср-тв на кс'!S5</f>
        <v>721.3</v>
      </c>
      <c r="F37" s="19">
        <f>'[1]ост. ср-тв на кс'!R5</f>
        <v>759.5</v>
      </c>
      <c r="G37" s="20">
        <f t="shared" si="12"/>
        <v>0.05295993345348693</v>
      </c>
      <c r="H37" s="20">
        <f aca="true" t="shared" si="13" ref="H37:H42">IF(ISERROR(F37/D37-1),"н/д",F37/D37-1)</f>
        <v>0.08190883190883191</v>
      </c>
      <c r="I37" s="20">
        <f aca="true" t="shared" si="14" ref="I37:I42">IF(ISERROR(F37/C37-1),"н/д",F37/C37-1)</f>
        <v>-0.22610556348074173</v>
      </c>
      <c r="J37" s="20">
        <f aca="true" t="shared" si="15" ref="J37:J42">IF(ISERROR(F37/B37-1),"н/д",F37/B37-1)</f>
        <v>-0.22006572191415075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500.4</v>
      </c>
      <c r="E38" s="19">
        <f>'[1]ост. ср-тв на кс'!U5</f>
        <v>546.5</v>
      </c>
      <c r="F38" s="19">
        <f>'[1]ост. ср-тв на кс'!T5</f>
        <v>592.5</v>
      </c>
      <c r="G38" s="20">
        <f t="shared" si="12"/>
        <v>0.08417200365965227</v>
      </c>
      <c r="H38" s="20">
        <f t="shared" si="13"/>
        <v>0.18405275779376495</v>
      </c>
      <c r="I38" s="20">
        <f t="shared" si="14"/>
        <v>-0.19442556084296392</v>
      </c>
      <c r="J38" s="20">
        <f t="shared" si="15"/>
        <v>-0.07233442930953504</v>
      </c>
      <c r="K38" s="13"/>
    </row>
    <row r="39" spans="1:11" ht="18.75">
      <c r="A39" s="18" t="s">
        <v>47</v>
      </c>
      <c r="B39" s="19">
        <v>7</v>
      </c>
      <c r="C39" s="28">
        <v>6.35</v>
      </c>
      <c r="D39" s="28">
        <v>6.05</v>
      </c>
      <c r="E39" s="28">
        <f>'[1]mibid-mibor'!C8</f>
        <v>6.05</v>
      </c>
      <c r="F39" s="28">
        <f>'[1]mibid-mibor'!D8</f>
        <v>6.05</v>
      </c>
      <c r="G39" s="20">
        <f t="shared" si="12"/>
        <v>0</v>
      </c>
      <c r="H39" s="20">
        <f t="shared" si="13"/>
        <v>0</v>
      </c>
      <c r="I39" s="20">
        <f t="shared" si="14"/>
        <v>-0.047244094488189003</v>
      </c>
      <c r="J39" s="20">
        <f t="shared" si="15"/>
        <v>-0.1357142857142858</v>
      </c>
      <c r="K39" s="13"/>
    </row>
    <row r="40" spans="1:11" ht="18.75">
      <c r="A40" s="18" t="s">
        <v>48</v>
      </c>
      <c r="B40" s="28">
        <v>4.63</v>
      </c>
      <c r="C40" s="28">
        <v>7.39</v>
      </c>
      <c r="D40" s="28">
        <v>7.11</v>
      </c>
      <c r="E40" s="28">
        <f>'[1]mibid-mibor'!E8</f>
        <v>7.06</v>
      </c>
      <c r="F40" s="28">
        <f>'[1]mibid-mibor'!F8</f>
        <v>7.06</v>
      </c>
      <c r="G40" s="20">
        <f t="shared" si="12"/>
        <v>0</v>
      </c>
      <c r="H40" s="20">
        <f t="shared" si="13"/>
        <v>-0.007032348804500765</v>
      </c>
      <c r="I40" s="20">
        <f t="shared" si="14"/>
        <v>-0.044654939106901215</v>
      </c>
      <c r="J40" s="20">
        <f t="shared" si="15"/>
        <v>0.5248380129589632</v>
      </c>
      <c r="K40" s="13"/>
    </row>
    <row r="41" spans="1:11" ht="18.75">
      <c r="A41" s="18" t="s">
        <v>49</v>
      </c>
      <c r="B41" s="28">
        <v>30.72</v>
      </c>
      <c r="C41" s="28">
        <v>32.19614933936725</v>
      </c>
      <c r="D41" s="28">
        <v>29.025349823601697</v>
      </c>
      <c r="E41" s="28">
        <f>'[1]МакроDelay'!M8</f>
        <v>29.58232988381818</v>
      </c>
      <c r="F41" s="28">
        <f>'[1]МакроDelay'!J8</f>
        <v>29.3578</v>
      </c>
      <c r="G41" s="20">
        <f t="shared" si="12"/>
        <v>-0.007589999999999986</v>
      </c>
      <c r="H41" s="20">
        <f>IF(ISERROR(F41/D41-1),"н/д",F41/D41-1)</f>
        <v>0.011453787066089793</v>
      </c>
      <c r="I41" s="20">
        <f t="shared" si="14"/>
        <v>-0.08815803745501671</v>
      </c>
      <c r="J41" s="20">
        <f t="shared" si="15"/>
        <v>-0.04434244791666664</v>
      </c>
      <c r="K41" s="13"/>
    </row>
    <row r="42" spans="1:11" ht="18.75">
      <c r="A42" s="18" t="s">
        <v>50</v>
      </c>
      <c r="B42" s="28">
        <v>39.79</v>
      </c>
      <c r="C42" s="28">
        <v>41.67128441586324</v>
      </c>
      <c r="D42" s="28">
        <v>39.103073489526516</v>
      </c>
      <c r="E42" s="28">
        <f>'[1]МакроDelay'!M11</f>
        <v>38.57797105524813</v>
      </c>
      <c r="F42" s="28">
        <f>'[1]МакроDelay'!J11</f>
        <v>38.4117</v>
      </c>
      <c r="G42" s="20">
        <f t="shared" si="12"/>
        <v>-0.004310000000000147</v>
      </c>
      <c r="H42" s="20">
        <f t="shared" si="13"/>
        <v>-0.017680796618498307</v>
      </c>
      <c r="I42" s="20">
        <f t="shared" si="14"/>
        <v>-0.07822135702211264</v>
      </c>
      <c r="J42" s="20">
        <f t="shared" si="15"/>
        <v>-0.034639356622266804</v>
      </c>
      <c r="K42" s="13"/>
    </row>
    <row r="43" spans="1:11" ht="18.75">
      <c r="A43" s="35" t="s">
        <v>51</v>
      </c>
      <c r="B43" s="36">
        <v>40544</v>
      </c>
      <c r="C43" s="36">
        <v>40909</v>
      </c>
      <c r="D43" s="36">
        <f>'[1]ЗВР-cbr'!D5</f>
        <v>40963</v>
      </c>
      <c r="E43" s="36">
        <f>'[1]ЗВР-cbr'!D4</f>
        <v>40970</v>
      </c>
      <c r="F43" s="36">
        <f>'[1]ЗВР-cbr'!D3</f>
        <v>40977</v>
      </c>
      <c r="G43" s="37"/>
      <c r="H43" s="37"/>
      <c r="I43" s="37"/>
      <c r="J43" s="37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509,6</v>
      </c>
      <c r="E44" s="19" t="str">
        <f>'[1]ЗВР-cbr'!L4</f>
        <v>511,6</v>
      </c>
      <c r="F44" s="19" t="str">
        <f>'[1]ЗВР-cbr'!L3</f>
        <v>507,7</v>
      </c>
      <c r="G44" s="20">
        <f>IF(ISERROR(F44/E44-1),"н/д",F44/E44-1)</f>
        <v>-0.007623143080531691</v>
      </c>
      <c r="H44" s="20">
        <f>IF(ISERROR(F44/D44-1),"н/д",F44/D44-1)</f>
        <v>-0.003728414442700223</v>
      </c>
      <c r="I44" s="20">
        <f>IF(ISERROR(F44/C44-1),"н/д",F44/C44-1)</f>
        <v>0.01947791164658641</v>
      </c>
      <c r="J44" s="20">
        <f>IF(ISERROR(F44/B44-1),"н/д",F44/B44-1)</f>
        <v>0.15992689056431342</v>
      </c>
      <c r="K44" s="13"/>
    </row>
    <row r="45" spans="1:11" ht="18.75">
      <c r="A45" s="38"/>
      <c r="B45" s="36">
        <v>40544</v>
      </c>
      <c r="C45" s="36">
        <v>40909</v>
      </c>
      <c r="D45" s="36">
        <v>40973</v>
      </c>
      <c r="E45" s="36">
        <v>40973</v>
      </c>
      <c r="F45" s="36">
        <v>40980</v>
      </c>
      <c r="G45" s="37"/>
      <c r="H45" s="37"/>
      <c r="I45" s="37"/>
      <c r="J45" s="37"/>
      <c r="K45" s="13"/>
    </row>
    <row r="46" spans="1:11" ht="56.25">
      <c r="A46" s="18" t="s">
        <v>53</v>
      </c>
      <c r="B46" s="19">
        <v>8.8</v>
      </c>
      <c r="C46" s="19">
        <v>6.1</v>
      </c>
      <c r="D46" s="39">
        <v>1</v>
      </c>
      <c r="E46" s="39">
        <v>1</v>
      </c>
      <c r="F46" s="39">
        <v>1.1</v>
      </c>
      <c r="G46" s="20">
        <f>IF(ISERROR(F46-E46),"н/д",F46-E46)/100</f>
        <v>0.0010000000000000009</v>
      </c>
      <c r="H46" s="20">
        <f>IF(ISERROR(F46-D46),"н/д",F46-D46)/100</f>
        <v>0.0010000000000000009</v>
      </c>
      <c r="I46" s="20"/>
      <c r="J46" s="20"/>
      <c r="K46" s="8"/>
    </row>
    <row r="47" spans="1:11" ht="18.75">
      <c r="A47" s="35" t="s">
        <v>54</v>
      </c>
      <c r="B47" s="40" t="s">
        <v>55</v>
      </c>
      <c r="C47" s="40" t="s">
        <v>56</v>
      </c>
      <c r="D47" s="40">
        <v>40848</v>
      </c>
      <c r="E47" s="40">
        <f>'[1]M2'!I16</f>
        <v>40889</v>
      </c>
      <c r="F47" s="40">
        <f>'[1]M2'!I17</f>
        <v>40920</v>
      </c>
      <c r="G47" s="41"/>
      <c r="H47" s="37"/>
      <c r="I47" s="42"/>
      <c r="J47" s="42"/>
      <c r="K47" s="8"/>
    </row>
    <row r="48" spans="1:11" ht="18.75">
      <c r="A48" s="18" t="s">
        <v>57</v>
      </c>
      <c r="B48" s="19">
        <v>20011.9</v>
      </c>
      <c r="C48" s="19">
        <v>23677.9</v>
      </c>
      <c r="D48" s="19">
        <v>21961.9</v>
      </c>
      <c r="E48" s="19">
        <f>'[1]M2'!J16</f>
        <v>24543.4</v>
      </c>
      <c r="F48" s="19">
        <f>'[1]M2'!J17</f>
        <v>23677.9</v>
      </c>
      <c r="G48" s="20"/>
      <c r="H48" s="20">
        <f>IF(ISERROR(F48/E48-1),"н/д",F48/E48-1)</f>
        <v>-0.03526406284377881</v>
      </c>
      <c r="I48" s="20">
        <f>IF(ISERROR(F48/C48-1),"н/д",F48/C48-1)</f>
        <v>0</v>
      </c>
      <c r="J48" s="20">
        <f>IF(ISERROR(F48/B48-1),"н/д",F48/B48-1)</f>
        <v>0.1831910013541942</v>
      </c>
      <c r="K48" s="8"/>
    </row>
    <row r="49" spans="1:11" ht="75">
      <c r="A49" s="18" t="s">
        <v>58</v>
      </c>
      <c r="B49" s="19">
        <v>90.7</v>
      </c>
      <c r="C49" s="19">
        <v>104.7</v>
      </c>
      <c r="D49" s="19">
        <f>'[1]ПромПр-во'!B24</f>
        <v>103.9</v>
      </c>
      <c r="E49" s="19">
        <f>'[1]ПромПр-во'!B25</f>
        <v>102.5</v>
      </c>
      <c r="F49" s="19">
        <f>'[1]ПромПр-во'!B29</f>
        <v>103.8</v>
      </c>
      <c r="G49" s="20"/>
      <c r="H49" s="20"/>
      <c r="I49" s="20"/>
      <c r="J49" s="20"/>
      <c r="K49" s="8"/>
    </row>
    <row r="50" spans="1:11" ht="18.75">
      <c r="A50" s="35"/>
      <c r="B50" s="40">
        <v>40544</v>
      </c>
      <c r="C50" s="40">
        <v>40909</v>
      </c>
      <c r="D50" s="40">
        <v>40878</v>
      </c>
      <c r="E50" s="40">
        <v>40909</v>
      </c>
      <c r="F50" s="40">
        <v>40940</v>
      </c>
      <c r="G50" s="36"/>
      <c r="H50" s="37"/>
      <c r="I50" s="37"/>
      <c r="J50" s="37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35.838</v>
      </c>
      <c r="E51" s="19">
        <v>35.8014</v>
      </c>
      <c r="F51" s="19">
        <v>35.776</v>
      </c>
      <c r="G51" s="20"/>
      <c r="H51" s="20">
        <f>IF(ISERROR(F51/E51-1),"н/д",F51/E51-1)</f>
        <v>-0.0007094694620880526</v>
      </c>
      <c r="I51" s="20">
        <f>IF(ISERROR(F51/C51-1),"н/д",F51/C51-1)</f>
        <v>-0.0007094694620880526</v>
      </c>
      <c r="J51" s="20">
        <f>IF(ISERROR(F51/B51-1),"н/д",F51/B51-1)</f>
        <v>-0.10463524447592265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4003.322</v>
      </c>
      <c r="E52" s="19">
        <v>4190.553</v>
      </c>
      <c r="F52" s="19">
        <v>4181.996</v>
      </c>
      <c r="G52" s="20"/>
      <c r="H52" s="20">
        <f>IF(ISERROR(F52/E52-1),"н/д",F52/E52-1)</f>
        <v>-0.0020419739351822397</v>
      </c>
      <c r="I52" s="20">
        <f>IF(ISERROR(F52/C52-1),"н/д",F52/C52-1)</f>
        <v>-0.0020419739351822397</v>
      </c>
      <c r="J52" s="20">
        <f>IF(ISERROR(F52/B52-1),"н/д",F52/B52-1)</f>
        <v>0.4222579846496659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0" t="s">
        <v>62</v>
      </c>
      <c r="C54" s="40" t="s">
        <v>63</v>
      </c>
      <c r="D54" s="40">
        <v>40878</v>
      </c>
      <c r="E54" s="40">
        <v>40909</v>
      </c>
      <c r="F54" s="40">
        <v>40940</v>
      </c>
      <c r="G54" s="43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 t="str">
        <f>'[1]Дох-Расх фед.б.'!J6</f>
        <v>1187,1</v>
      </c>
      <c r="E55" s="19">
        <v>1056.06</v>
      </c>
      <c r="F55" s="19" t="str">
        <f>'[1]Дох-Расх фед.б.'!J4</f>
        <v>809,7</v>
      </c>
      <c r="G55" s="20">
        <f>IF(ISERROR(F55/E55-1),"н/д",F55/E55-1)</f>
        <v>-0.23328219987500698</v>
      </c>
      <c r="H55" s="20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 t="str">
        <f>'[1]Дох-Расх фед.б.'!J30</f>
        <v>2113,7</v>
      </c>
      <c r="E56" s="19">
        <v>1074.01</v>
      </c>
      <c r="F56" s="19" t="str">
        <f>'[1]Дох-Расх фед.б.'!J28</f>
        <v>1037,1</v>
      </c>
      <c r="G56" s="20">
        <f>IF(ISERROR(F56/E56-1),"н/д",F56/E56-1)</f>
        <v>-0.03436653290006619</v>
      </c>
      <c r="H56" s="20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4">
        <f>B55-B56</f>
        <v>-1795.1409999999996</v>
      </c>
      <c r="C57" s="24">
        <f>C55-C56</f>
        <v>416.52000000000044</v>
      </c>
      <c r="D57" s="24">
        <f>D55-D56</f>
        <v>-926.5999999999999</v>
      </c>
      <c r="E57" s="24">
        <f>E55-E56</f>
        <v>-17.950000000000045</v>
      </c>
      <c r="F57" s="19">
        <f>F55-F56</f>
        <v>-227.39999999999986</v>
      </c>
      <c r="G57" s="20"/>
      <c r="H57" s="20"/>
      <c r="I57" s="8"/>
      <c r="J57" s="13"/>
    </row>
    <row r="58" spans="1:10" ht="18.75">
      <c r="A58" s="6" t="s">
        <v>2</v>
      </c>
      <c r="B58" s="40" t="s">
        <v>62</v>
      </c>
      <c r="C58" s="40" t="s">
        <v>63</v>
      </c>
      <c r="D58" s="40">
        <v>40817</v>
      </c>
      <c r="E58" s="40">
        <v>40848</v>
      </c>
      <c r="F58" s="40">
        <v>40878</v>
      </c>
      <c r="G58" s="43" t="s">
        <v>64</v>
      </c>
      <c r="H58" s="6" t="s">
        <v>65</v>
      </c>
      <c r="I58" s="13"/>
      <c r="J58" s="5"/>
    </row>
    <row r="59" spans="1:10" ht="18.75">
      <c r="A59" s="18" t="s">
        <v>69</v>
      </c>
      <c r="B59" s="39">
        <v>400.42</v>
      </c>
      <c r="C59" s="39">
        <v>522</v>
      </c>
      <c r="D59" s="39">
        <v>45.9</v>
      </c>
      <c r="E59" s="39">
        <v>47.7</v>
      </c>
      <c r="F59" s="39">
        <v>50.979</v>
      </c>
      <c r="G59" s="20">
        <f>IF(ISERROR(F59/E59-1),"н/д",F59/E59-1)</f>
        <v>0.06874213836477971</v>
      </c>
      <c r="H59" s="20">
        <f>IF(ISERROR(C59/B59-1),"н/д",C59/B59-1)</f>
        <v>0.3036311872533839</v>
      </c>
      <c r="I59" s="13"/>
      <c r="J59" s="5"/>
    </row>
    <row r="60" spans="1:10" ht="18.75">
      <c r="A60" s="18" t="s">
        <v>70</v>
      </c>
      <c r="B60" s="39">
        <v>248.74</v>
      </c>
      <c r="C60" s="39">
        <v>323.2</v>
      </c>
      <c r="D60" s="39">
        <v>29.1</v>
      </c>
      <c r="E60" s="39">
        <v>30.3</v>
      </c>
      <c r="F60" s="39">
        <v>30.539</v>
      </c>
      <c r="G60" s="20">
        <f>IF(ISERROR(F60/E60-1),"н/д",F60/E60-1)</f>
        <v>0.007887788778877969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39">
        <f>B59-B60</f>
        <v>151.68</v>
      </c>
      <c r="C61" s="39">
        <f>C59-C60</f>
        <v>198.8</v>
      </c>
      <c r="D61" s="39">
        <f>D59-D60</f>
        <v>16.799999999999997</v>
      </c>
      <c r="E61" s="39">
        <f>E59-E60</f>
        <v>17.400000000000002</v>
      </c>
      <c r="F61" s="39">
        <f>F59-F60</f>
        <v>20.439999999999998</v>
      </c>
      <c r="G61" s="20">
        <f>IF(ISERROR(F61/E61-1),"н/д",F61/E61-1)</f>
        <v>0.17471264367816075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0" t="s">
        <v>72</v>
      </c>
      <c r="C62" s="40" t="s">
        <v>62</v>
      </c>
      <c r="D62" s="40" t="s">
        <v>73</v>
      </c>
      <c r="E62" s="40" t="s">
        <v>74</v>
      </c>
      <c r="F62" s="40" t="s">
        <v>75</v>
      </c>
      <c r="G62" s="43" t="s">
        <v>76</v>
      </c>
      <c r="H62" s="6" t="s">
        <v>65</v>
      </c>
      <c r="I62" s="8"/>
      <c r="J62" s="8"/>
      <c r="K62" s="13"/>
    </row>
    <row r="63" spans="1:11" ht="56.25">
      <c r="A63" s="18" t="s">
        <v>77</v>
      </c>
      <c r="B63" s="19">
        <v>-43.502</v>
      </c>
      <c r="C63" s="19">
        <v>-25.486</v>
      </c>
      <c r="D63" s="19">
        <v>-15.872</v>
      </c>
      <c r="E63" s="19">
        <v>-8.722</v>
      </c>
      <c r="F63" s="19">
        <v>-20.247</v>
      </c>
      <c r="G63" s="20">
        <f>IF(ISERROR(F63/E63-1),"н/д",F63/E63-1)</f>
        <v>1.3213712451272643</v>
      </c>
      <c r="H63" s="20">
        <f>IF(ISERROR(C63/B63-1),"н/д",C63/B63-1)</f>
        <v>-0.4141418785343203</v>
      </c>
      <c r="I63" s="8"/>
      <c r="J63" s="8"/>
      <c r="K63" s="13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3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3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3"/>
    </row>
    <row r="69" spans="1:11" ht="15.75">
      <c r="A69" s="44"/>
      <c r="B69" s="44"/>
      <c r="C69" s="45"/>
      <c r="D69" s="46"/>
      <c r="E69" s="46"/>
      <c r="F69" s="46"/>
      <c r="G69" s="21"/>
      <c r="H69" s="21"/>
      <c r="I69" s="21"/>
      <c r="J69" s="21"/>
      <c r="K69" s="13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47"/>
      <c r="B74" s="47"/>
      <c r="C74" s="48"/>
      <c r="D74" s="48"/>
      <c r="E74" s="48"/>
      <c r="F74" s="48"/>
      <c r="G74" s="10"/>
      <c r="H74" s="10"/>
      <c r="I74" s="10"/>
      <c r="J74" s="10"/>
    </row>
    <row r="75" spans="1:10" s="8" customFormat="1" ht="15.75">
      <c r="A75" s="47"/>
      <c r="B75" s="47"/>
      <c r="C75" s="48"/>
      <c r="D75" s="48"/>
      <c r="E75" s="48"/>
      <c r="F75" s="48"/>
      <c r="G75" s="10"/>
      <c r="H75" s="10"/>
      <c r="I75" s="10"/>
      <c r="J75" s="10"/>
    </row>
    <row r="76" spans="1:10" s="8" customFormat="1" ht="15.75">
      <c r="A76" s="47"/>
      <c r="B76" s="47"/>
      <c r="C76" s="48"/>
      <c r="D76" s="48"/>
      <c r="E76" s="48"/>
      <c r="F76" s="48"/>
      <c r="G76" s="10"/>
      <c r="H76" s="10"/>
      <c r="I76" s="10"/>
      <c r="J76" s="10"/>
    </row>
    <row r="77" spans="1:10" s="8" customFormat="1" ht="15.75">
      <c r="A77" s="47"/>
      <c r="B77" s="47"/>
      <c r="C77" s="48"/>
      <c r="D77" s="48"/>
      <c r="E77" s="48"/>
      <c r="F77" s="48"/>
      <c r="G77" s="10"/>
      <c r="H77" s="10"/>
      <c r="I77" s="10"/>
      <c r="J77" s="10"/>
    </row>
    <row r="78" spans="1:10" s="8" customFormat="1" ht="15.75">
      <c r="A78" s="47"/>
      <c r="B78" s="47"/>
      <c r="C78" s="48"/>
      <c r="D78" s="48"/>
      <c r="E78" s="48"/>
      <c r="F78" s="48"/>
      <c r="G78" s="10"/>
      <c r="H78" s="10"/>
      <c r="I78" s="10"/>
      <c r="J78" s="10"/>
    </row>
    <row r="79" spans="1:10" s="8" customFormat="1" ht="15.75">
      <c r="A79" s="47"/>
      <c r="B79" s="47"/>
      <c r="C79" s="48"/>
      <c r="D79" s="48"/>
      <c r="E79" s="48"/>
      <c r="F79" s="48"/>
      <c r="G79" s="10"/>
      <c r="H79" s="10"/>
      <c r="I79" s="10"/>
      <c r="J79" s="10"/>
    </row>
    <row r="80" spans="1:10" s="8" customFormat="1" ht="15.75">
      <c r="A80" s="47"/>
      <c r="B80" s="47"/>
      <c r="C80" s="48"/>
      <c r="D80" s="48"/>
      <c r="E80" s="48"/>
      <c r="F80" s="48"/>
      <c r="G80" s="10"/>
      <c r="H80" s="10"/>
      <c r="I80" s="10"/>
      <c r="J80" s="10"/>
    </row>
    <row r="81" spans="1:10" s="8" customFormat="1" ht="15.75">
      <c r="A81" s="47"/>
      <c r="B81" s="47"/>
      <c r="C81" s="48"/>
      <c r="D81" s="48"/>
      <c r="E81" s="48"/>
      <c r="F81" s="48"/>
      <c r="G81" s="10"/>
      <c r="H81" s="10"/>
      <c r="I81" s="10"/>
      <c r="J81" s="10"/>
    </row>
    <row r="82" spans="1:10" s="8" customFormat="1" ht="15.75">
      <c r="A82" s="47"/>
      <c r="B82" s="47"/>
      <c r="C82" s="48"/>
      <c r="D82" s="48"/>
      <c r="E82" s="48"/>
      <c r="F82" s="48"/>
      <c r="G82" s="10"/>
      <c r="H82" s="10"/>
      <c r="I82" s="10"/>
      <c r="J82" s="10"/>
    </row>
    <row r="83" spans="1:10" s="8" customFormat="1" ht="15.75">
      <c r="A83" s="47"/>
      <c r="B83" s="47"/>
      <c r="C83" s="48"/>
      <c r="D83" s="48"/>
      <c r="E83" s="48"/>
      <c r="F83" s="48"/>
      <c r="G83" s="10"/>
      <c r="H83" s="10"/>
      <c r="I83" s="10"/>
      <c r="J83" s="10"/>
    </row>
    <row r="84" spans="1:10" s="8" customFormat="1" ht="15.75">
      <c r="A84" s="47"/>
      <c r="B84" s="47"/>
      <c r="C84" s="48"/>
      <c r="D84" s="48"/>
      <c r="E84" s="48"/>
      <c r="F84" s="48"/>
      <c r="G84" s="10"/>
      <c r="H84" s="10"/>
      <c r="I84" s="10"/>
      <c r="J84" s="10"/>
    </row>
    <row r="85" spans="1:10" s="8" customFormat="1" ht="15.75">
      <c r="A85" s="47"/>
      <c r="B85" s="47"/>
      <c r="C85" s="48"/>
      <c r="D85" s="48"/>
      <c r="E85" s="48"/>
      <c r="F85" s="48"/>
      <c r="G85" s="10"/>
      <c r="H85" s="10"/>
      <c r="I85" s="10"/>
      <c r="J85" s="10"/>
    </row>
    <row r="86" spans="1:10" s="8" customFormat="1" ht="15.75">
      <c r="A86" s="47"/>
      <c r="B86" s="47"/>
      <c r="C86" s="48"/>
      <c r="D86" s="48"/>
      <c r="E86" s="48"/>
      <c r="F86" s="48"/>
      <c r="G86" s="10"/>
      <c r="H86" s="10"/>
      <c r="I86" s="10"/>
      <c r="J86" s="10"/>
    </row>
    <row r="87" spans="1:10" s="8" customFormat="1" ht="15.75">
      <c r="A87" s="47"/>
      <c r="B87" s="47"/>
      <c r="C87" s="48"/>
      <c r="D87" s="48"/>
      <c r="E87" s="48"/>
      <c r="F87" s="48"/>
      <c r="G87" s="10"/>
      <c r="H87" s="10"/>
      <c r="I87" s="10"/>
      <c r="J87" s="10"/>
    </row>
    <row r="88" spans="1:10" s="8" customFormat="1" ht="15.75">
      <c r="A88" s="47"/>
      <c r="B88" s="47"/>
      <c r="C88" s="48"/>
      <c r="D88" s="48"/>
      <c r="E88" s="48"/>
      <c r="F88" s="48"/>
      <c r="G88" s="10"/>
      <c r="H88" s="10"/>
      <c r="I88" s="10"/>
      <c r="J88" s="10"/>
    </row>
    <row r="89" spans="1:10" s="8" customFormat="1" ht="15.75">
      <c r="A89" s="47"/>
      <c r="B89" s="47"/>
      <c r="C89" s="48"/>
      <c r="D89" s="48"/>
      <c r="E89" s="48"/>
      <c r="F89" s="48"/>
      <c r="G89" s="10"/>
      <c r="H89" s="10"/>
      <c r="I89" s="10"/>
      <c r="J89" s="10"/>
    </row>
    <row r="90" spans="1:10" s="8" customFormat="1" ht="15.75">
      <c r="A90" s="47"/>
      <c r="B90" s="47"/>
      <c r="C90" s="48"/>
      <c r="D90" s="48"/>
      <c r="E90" s="48"/>
      <c r="F90" s="48"/>
      <c r="G90" s="10"/>
      <c r="H90" s="10"/>
      <c r="I90" s="10"/>
      <c r="J90" s="10"/>
    </row>
    <row r="91" spans="1:10" s="8" customFormat="1" ht="15.75">
      <c r="A91" s="47"/>
      <c r="B91" s="47"/>
      <c r="C91" s="48"/>
      <c r="D91" s="48"/>
      <c r="E91" s="48"/>
      <c r="F91" s="48"/>
      <c r="G91" s="10"/>
      <c r="H91" s="10"/>
      <c r="I91" s="10"/>
      <c r="J91" s="10"/>
    </row>
    <row r="92" spans="1:10" s="8" customFormat="1" ht="15.75">
      <c r="A92" s="47"/>
      <c r="B92" s="47"/>
      <c r="C92" s="48"/>
      <c r="D92" s="48"/>
      <c r="E92" s="48"/>
      <c r="F92" s="48"/>
      <c r="G92" s="10"/>
      <c r="H92" s="10"/>
      <c r="I92" s="10"/>
      <c r="J92" s="10"/>
    </row>
    <row r="93" spans="1:10" s="8" customFormat="1" ht="15.75">
      <c r="A93" s="47"/>
      <c r="B93" s="47"/>
      <c r="C93" s="48"/>
      <c r="D93" s="48"/>
      <c r="E93" s="48"/>
      <c r="F93" s="48"/>
      <c r="G93" s="10"/>
      <c r="H93" s="10"/>
      <c r="I93" s="10"/>
      <c r="J93" s="10"/>
    </row>
    <row r="94" spans="1:10" s="8" customFormat="1" ht="15.75">
      <c r="A94" s="47"/>
      <c r="B94" s="47"/>
      <c r="C94" s="48"/>
      <c r="D94" s="48"/>
      <c r="E94" s="48"/>
      <c r="F94" s="48"/>
      <c r="G94" s="10"/>
      <c r="H94" s="10"/>
      <c r="I94" s="10"/>
      <c r="J94" s="10"/>
    </row>
    <row r="95" spans="1:10" s="8" customFormat="1" ht="15.75">
      <c r="A95" s="47"/>
      <c r="B95" s="47"/>
      <c r="C95" s="48"/>
      <c r="D95" s="48"/>
      <c r="E95" s="48"/>
      <c r="F95" s="48"/>
      <c r="G95" s="10"/>
      <c r="H95" s="10"/>
      <c r="I95" s="10"/>
      <c r="J95" s="10"/>
    </row>
    <row r="96" spans="1:10" s="8" customFormat="1" ht="15.75">
      <c r="A96" s="47"/>
      <c r="B96" s="47"/>
      <c r="C96" s="48"/>
      <c r="D96" s="48"/>
      <c r="E96" s="48"/>
      <c r="F96" s="48"/>
      <c r="G96" s="10"/>
      <c r="H96" s="10"/>
      <c r="I96" s="10"/>
      <c r="J96" s="10"/>
    </row>
    <row r="97" spans="1:10" s="8" customFormat="1" ht="15.75">
      <c r="A97" s="47"/>
      <c r="B97" s="47"/>
      <c r="C97" s="48"/>
      <c r="D97" s="48"/>
      <c r="E97" s="48"/>
      <c r="F97" s="48"/>
      <c r="G97" s="10"/>
      <c r="H97" s="10"/>
      <c r="I97" s="10"/>
      <c r="J97" s="10"/>
    </row>
    <row r="98" spans="1:10" s="8" customFormat="1" ht="15.75">
      <c r="A98" s="47"/>
      <c r="B98" s="47"/>
      <c r="C98" s="48"/>
      <c r="D98" s="48"/>
      <c r="E98" s="48"/>
      <c r="F98" s="48"/>
      <c r="G98" s="10"/>
      <c r="H98" s="10"/>
      <c r="I98" s="10"/>
      <c r="J98" s="10"/>
    </row>
    <row r="99" spans="1:10" s="8" customFormat="1" ht="15.75">
      <c r="A99" s="47"/>
      <c r="B99" s="47"/>
      <c r="C99" s="48"/>
      <c r="D99" s="48"/>
      <c r="E99" s="48"/>
      <c r="F99" s="48"/>
      <c r="G99" s="10"/>
      <c r="H99" s="10"/>
      <c r="I99" s="10"/>
      <c r="J99" s="10"/>
    </row>
    <row r="100" spans="1:10" s="8" customFormat="1" ht="15.75">
      <c r="A100" s="47"/>
      <c r="B100" s="47"/>
      <c r="C100" s="48"/>
      <c r="D100" s="48"/>
      <c r="E100" s="48"/>
      <c r="F100" s="48"/>
      <c r="G100" s="10"/>
      <c r="H100" s="10"/>
      <c r="I100" s="10"/>
      <c r="J100" s="10"/>
    </row>
    <row r="101" spans="1:10" s="8" customFormat="1" ht="15.75">
      <c r="A101" s="47"/>
      <c r="B101" s="47"/>
      <c r="C101" s="48"/>
      <c r="D101" s="48"/>
      <c r="E101" s="48"/>
      <c r="F101" s="48"/>
      <c r="G101" s="10"/>
      <c r="H101" s="10"/>
      <c r="I101" s="10"/>
      <c r="J101" s="10"/>
    </row>
    <row r="102" spans="1:10" s="8" customFormat="1" ht="15.75">
      <c r="A102" s="47"/>
      <c r="B102" s="47"/>
      <c r="C102" s="48"/>
      <c r="D102" s="48"/>
      <c r="E102" s="48"/>
      <c r="F102" s="48"/>
      <c r="G102" s="10"/>
      <c r="H102" s="10"/>
      <c r="I102" s="10"/>
      <c r="J102" s="10"/>
    </row>
    <row r="103" spans="1:10" s="8" customFormat="1" ht="15.75">
      <c r="A103" s="47"/>
      <c r="B103" s="47"/>
      <c r="C103" s="48"/>
      <c r="D103" s="48"/>
      <c r="E103" s="48"/>
      <c r="F103" s="48"/>
      <c r="G103" s="10"/>
      <c r="H103" s="10"/>
      <c r="I103" s="10"/>
      <c r="J103" s="10"/>
    </row>
    <row r="104" spans="1:10" s="8" customFormat="1" ht="15.75">
      <c r="A104" s="47"/>
      <c r="B104" s="47"/>
      <c r="C104" s="48"/>
      <c r="D104" s="48"/>
      <c r="E104" s="48"/>
      <c r="F104" s="48"/>
      <c r="G104" s="10"/>
      <c r="H104" s="10"/>
      <c r="I104" s="10"/>
      <c r="J104" s="10"/>
    </row>
    <row r="105" spans="1:10" s="8" customFormat="1" ht="15.75">
      <c r="A105" s="47"/>
      <c r="B105" s="47"/>
      <c r="C105" s="48"/>
      <c r="D105" s="48"/>
      <c r="E105" s="48"/>
      <c r="F105" s="48"/>
      <c r="G105" s="10"/>
      <c r="H105" s="10"/>
      <c r="I105" s="10"/>
      <c r="J105" s="10"/>
    </row>
    <row r="106" spans="1:10" s="8" customFormat="1" ht="15.75">
      <c r="A106" s="47"/>
      <c r="B106" s="47"/>
      <c r="C106" s="48"/>
      <c r="D106" s="48"/>
      <c r="E106" s="48"/>
      <c r="F106" s="48"/>
      <c r="G106" s="10"/>
      <c r="H106" s="10"/>
      <c r="I106" s="10"/>
      <c r="J106" s="10"/>
    </row>
    <row r="107" spans="1:10" s="8" customFormat="1" ht="15.75">
      <c r="A107" s="47"/>
      <c r="B107" s="47"/>
      <c r="C107" s="48"/>
      <c r="D107" s="48"/>
      <c r="E107" s="48"/>
      <c r="F107" s="48"/>
      <c r="G107" s="10"/>
      <c r="H107" s="10"/>
      <c r="I107" s="10"/>
      <c r="J107" s="10"/>
    </row>
    <row r="108" spans="1:10" s="8" customFormat="1" ht="15.75">
      <c r="A108" s="47"/>
      <c r="B108" s="47"/>
      <c r="C108" s="48"/>
      <c r="D108" s="48"/>
      <c r="E108" s="48"/>
      <c r="F108" s="48"/>
      <c r="G108" s="10"/>
      <c r="H108" s="10"/>
      <c r="I108" s="10"/>
      <c r="J108" s="10"/>
    </row>
    <row r="109" spans="1:10" s="8" customFormat="1" ht="15.75">
      <c r="A109" s="47"/>
      <c r="B109" s="47"/>
      <c r="C109" s="48"/>
      <c r="D109" s="48"/>
      <c r="E109" s="48"/>
      <c r="F109" s="48"/>
      <c r="G109" s="10"/>
      <c r="H109" s="10"/>
      <c r="I109" s="10"/>
      <c r="J109" s="10"/>
    </row>
    <row r="110" spans="1:10" s="8" customFormat="1" ht="15.75">
      <c r="A110" s="47"/>
      <c r="B110" s="47"/>
      <c r="C110" s="48"/>
      <c r="D110" s="48"/>
      <c r="E110" s="48"/>
      <c r="F110" s="48"/>
      <c r="G110" s="10"/>
      <c r="H110" s="10"/>
      <c r="I110" s="10"/>
      <c r="J110" s="10"/>
    </row>
    <row r="111" spans="1:10" s="8" customFormat="1" ht="15.75">
      <c r="A111" s="47"/>
      <c r="B111" s="47"/>
      <c r="C111" s="48"/>
      <c r="D111" s="48"/>
      <c r="E111" s="48"/>
      <c r="F111" s="48"/>
      <c r="G111" s="10"/>
      <c r="H111" s="10"/>
      <c r="I111" s="10"/>
      <c r="J111" s="10"/>
    </row>
    <row r="112" spans="1:10" s="8" customFormat="1" ht="15.75">
      <c r="A112" s="47"/>
      <c r="B112" s="47"/>
      <c r="C112" s="48"/>
      <c r="D112" s="48"/>
      <c r="E112" s="48"/>
      <c r="F112" s="48"/>
      <c r="G112" s="10"/>
      <c r="H112" s="10"/>
      <c r="I112" s="10"/>
      <c r="J112" s="10"/>
    </row>
    <row r="113" spans="1:10" s="8" customFormat="1" ht="15.75">
      <c r="A113" s="47"/>
      <c r="B113" s="47"/>
      <c r="C113" s="48"/>
      <c r="D113" s="48"/>
      <c r="E113" s="48"/>
      <c r="F113" s="48"/>
      <c r="G113" s="10"/>
      <c r="H113" s="10"/>
      <c r="I113" s="10"/>
      <c r="J113" s="10"/>
    </row>
    <row r="114" spans="1:10" s="8" customFormat="1" ht="15.75">
      <c r="A114" s="47"/>
      <c r="B114" s="47"/>
      <c r="C114" s="48"/>
      <c r="D114" s="48"/>
      <c r="E114" s="48"/>
      <c r="F114" s="48"/>
      <c r="G114" s="10"/>
      <c r="H114" s="10"/>
      <c r="I114" s="10"/>
      <c r="J114" s="10"/>
    </row>
    <row r="115" spans="1:10" s="8" customFormat="1" ht="15.75">
      <c r="A115" s="47"/>
      <c r="B115" s="47"/>
      <c r="C115" s="48"/>
      <c r="D115" s="48"/>
      <c r="E115" s="48"/>
      <c r="F115" s="48"/>
      <c r="G115" s="10"/>
      <c r="H115" s="10"/>
      <c r="I115" s="10"/>
      <c r="J115" s="10"/>
    </row>
    <row r="116" spans="1:10" s="8" customFormat="1" ht="15.75">
      <c r="A116" s="47"/>
      <c r="B116" s="47"/>
      <c r="C116" s="48"/>
      <c r="D116" s="48"/>
      <c r="E116" s="48"/>
      <c r="F116" s="48"/>
      <c r="G116" s="10"/>
      <c r="H116" s="10"/>
      <c r="I116" s="10"/>
      <c r="J116" s="10"/>
    </row>
    <row r="117" spans="1:10" s="8" customFormat="1" ht="15.75">
      <c r="A117" s="47"/>
      <c r="B117" s="47"/>
      <c r="C117" s="48"/>
      <c r="D117" s="48"/>
      <c r="E117" s="48"/>
      <c r="F117" s="48"/>
      <c r="G117" s="10"/>
      <c r="H117" s="10"/>
      <c r="I117" s="10"/>
      <c r="J117" s="10"/>
    </row>
    <row r="118" spans="1:10" s="8" customFormat="1" ht="15.75">
      <c r="A118" s="47"/>
      <c r="B118" s="47"/>
      <c r="C118" s="48"/>
      <c r="D118" s="48"/>
      <c r="E118" s="48"/>
      <c r="F118" s="48"/>
      <c r="G118" s="10"/>
      <c r="H118" s="10"/>
      <c r="I118" s="10"/>
      <c r="J118" s="10"/>
    </row>
    <row r="119" spans="1:10" s="8" customFormat="1" ht="15.75">
      <c r="A119" s="47"/>
      <c r="B119" s="47"/>
      <c r="C119" s="48"/>
      <c r="D119" s="48"/>
      <c r="E119" s="48"/>
      <c r="F119" s="48"/>
      <c r="G119" s="10"/>
      <c r="H119" s="10"/>
      <c r="I119" s="10"/>
      <c r="J119" s="10"/>
    </row>
    <row r="120" spans="1:10" s="8" customFormat="1" ht="15.75">
      <c r="A120" s="47"/>
      <c r="B120" s="47"/>
      <c r="C120" s="48"/>
      <c r="D120" s="48"/>
      <c r="E120" s="48"/>
      <c r="F120" s="48"/>
      <c r="G120" s="10"/>
      <c r="H120" s="10"/>
      <c r="I120" s="10"/>
      <c r="J120" s="10"/>
    </row>
    <row r="121" spans="1:10" s="8" customFormat="1" ht="15.75">
      <c r="A121" s="47"/>
      <c r="B121" s="47"/>
      <c r="C121" s="48"/>
      <c r="D121" s="48"/>
      <c r="E121" s="48"/>
      <c r="F121" s="48"/>
      <c r="G121" s="10"/>
      <c r="H121" s="10"/>
      <c r="I121" s="10"/>
      <c r="J121" s="10"/>
    </row>
    <row r="122" spans="1:10" s="8" customFormat="1" ht="15.75">
      <c r="A122" s="47"/>
      <c r="B122" s="47"/>
      <c r="C122" s="48"/>
      <c r="D122" s="48"/>
      <c r="E122" s="48"/>
      <c r="F122" s="48"/>
      <c r="G122" s="10"/>
      <c r="H122" s="10"/>
      <c r="I122" s="10"/>
      <c r="J122" s="10"/>
    </row>
    <row r="123" spans="1:10" s="8" customFormat="1" ht="15.75">
      <c r="A123" s="47"/>
      <c r="B123" s="47"/>
      <c r="C123" s="48"/>
      <c r="D123" s="48"/>
      <c r="E123" s="48"/>
      <c r="F123" s="48"/>
      <c r="G123" s="10"/>
      <c r="H123" s="10"/>
      <c r="I123" s="10"/>
      <c r="J123" s="10"/>
    </row>
    <row r="124" spans="1:10" s="8" customFormat="1" ht="15.75">
      <c r="A124" s="47"/>
      <c r="B124" s="47"/>
      <c r="C124" s="48"/>
      <c r="D124" s="48"/>
      <c r="E124" s="48"/>
      <c r="F124" s="48"/>
      <c r="G124" s="10"/>
      <c r="H124" s="10"/>
      <c r="I124" s="10"/>
      <c r="J124" s="10"/>
    </row>
    <row r="125" spans="1:10" s="8" customFormat="1" ht="15.75">
      <c r="A125" s="47"/>
      <c r="B125" s="47"/>
      <c r="C125" s="48"/>
      <c r="D125" s="48"/>
      <c r="E125" s="48"/>
      <c r="F125" s="48"/>
      <c r="G125" s="10"/>
      <c r="H125" s="10"/>
      <c r="I125" s="10"/>
      <c r="J125" s="10"/>
    </row>
    <row r="126" spans="1:10" s="8" customFormat="1" ht="15.75">
      <c r="A126" s="47"/>
      <c r="B126" s="47"/>
      <c r="C126" s="48"/>
      <c r="D126" s="48"/>
      <c r="E126" s="48"/>
      <c r="F126" s="48"/>
      <c r="G126" s="10"/>
      <c r="H126" s="10"/>
      <c r="I126" s="10"/>
      <c r="J126" s="10"/>
    </row>
    <row r="127" spans="1:10" s="8" customFormat="1" ht="15.75">
      <c r="A127" s="47"/>
      <c r="B127" s="47"/>
      <c r="C127" s="48"/>
      <c r="D127" s="48"/>
      <c r="E127" s="48"/>
      <c r="F127" s="48"/>
      <c r="G127" s="10"/>
      <c r="H127" s="10"/>
      <c r="I127" s="10"/>
      <c r="J127" s="10"/>
    </row>
    <row r="128" spans="1:10" s="8" customFormat="1" ht="15.75">
      <c r="A128" s="47"/>
      <c r="B128" s="47"/>
      <c r="C128" s="48"/>
      <c r="D128" s="48"/>
      <c r="E128" s="48"/>
      <c r="F128" s="48"/>
      <c r="G128" s="10"/>
      <c r="H128" s="10"/>
      <c r="I128" s="10"/>
      <c r="J128" s="10"/>
    </row>
    <row r="129" spans="1:10" s="8" customFormat="1" ht="15.75">
      <c r="A129" s="47"/>
      <c r="B129" s="47"/>
      <c r="C129" s="48"/>
      <c r="D129" s="48"/>
      <c r="E129" s="48"/>
      <c r="F129" s="48"/>
      <c r="G129" s="10"/>
      <c r="H129" s="10"/>
      <c r="I129" s="10"/>
      <c r="J129" s="10"/>
    </row>
    <row r="130" spans="1:10" s="8" customFormat="1" ht="15.75">
      <c r="A130" s="47"/>
      <c r="B130" s="47"/>
      <c r="C130" s="48"/>
      <c r="D130" s="48"/>
      <c r="E130" s="48"/>
      <c r="F130" s="48"/>
      <c r="G130" s="10"/>
      <c r="H130" s="10"/>
      <c r="I130" s="10"/>
      <c r="J130" s="10"/>
    </row>
    <row r="131" spans="1:10" s="8" customFormat="1" ht="15.75">
      <c r="A131" s="47"/>
      <c r="B131" s="47"/>
      <c r="C131" s="48"/>
      <c r="D131" s="48"/>
      <c r="E131" s="48"/>
      <c r="F131" s="48"/>
      <c r="G131" s="10"/>
      <c r="H131" s="10"/>
      <c r="I131" s="10"/>
      <c r="J131" s="10"/>
    </row>
    <row r="132" spans="1:10" s="8" customFormat="1" ht="15.75">
      <c r="A132" s="47"/>
      <c r="B132" s="47"/>
      <c r="C132" s="48"/>
      <c r="D132" s="48"/>
      <c r="E132" s="48"/>
      <c r="F132" s="48"/>
      <c r="G132" s="10"/>
      <c r="H132" s="10"/>
      <c r="I132" s="10"/>
      <c r="J132" s="10"/>
    </row>
    <row r="133" spans="1:10" s="8" customFormat="1" ht="15.75">
      <c r="A133" s="47"/>
      <c r="B133" s="47"/>
      <c r="C133" s="48"/>
      <c r="D133" s="48"/>
      <c r="E133" s="48"/>
      <c r="F133" s="48"/>
      <c r="G133" s="10"/>
      <c r="H133" s="10"/>
      <c r="I133" s="10"/>
      <c r="J133" s="10"/>
    </row>
    <row r="134" spans="1:10" s="8" customFormat="1" ht="15.75">
      <c r="A134" s="47"/>
      <c r="B134" s="47"/>
      <c r="C134" s="48"/>
      <c r="D134" s="48"/>
      <c r="E134" s="48"/>
      <c r="F134" s="48"/>
      <c r="G134" s="10"/>
      <c r="H134" s="10"/>
      <c r="I134" s="10"/>
      <c r="J134" s="10"/>
    </row>
    <row r="135" spans="1:10" s="8" customFormat="1" ht="15.75">
      <c r="A135" s="47"/>
      <c r="B135" s="47"/>
      <c r="C135" s="48"/>
      <c r="D135" s="48"/>
      <c r="E135" s="48"/>
      <c r="F135" s="48"/>
      <c r="G135" s="10"/>
      <c r="H135" s="10"/>
      <c r="I135" s="10"/>
      <c r="J135" s="10"/>
    </row>
    <row r="136" spans="1:10" s="8" customFormat="1" ht="15.75">
      <c r="A136" s="47"/>
      <c r="B136" s="47"/>
      <c r="C136" s="48"/>
      <c r="D136" s="48"/>
      <c r="E136" s="48"/>
      <c r="F136" s="48"/>
      <c r="G136" s="10"/>
      <c r="H136" s="10"/>
      <c r="I136" s="10"/>
      <c r="J136" s="10"/>
    </row>
    <row r="137" spans="1:10" s="8" customFormat="1" ht="15.75">
      <c r="A137" s="47"/>
      <c r="B137" s="47"/>
      <c r="C137" s="48"/>
      <c r="D137" s="48"/>
      <c r="E137" s="48"/>
      <c r="F137" s="48"/>
      <c r="G137" s="10"/>
      <c r="H137" s="10"/>
      <c r="I137" s="10"/>
      <c r="J137" s="10"/>
    </row>
    <row r="138" spans="1:10" s="8" customFormat="1" ht="15.75">
      <c r="A138" s="47"/>
      <c r="B138" s="47"/>
      <c r="C138" s="48"/>
      <c r="D138" s="48"/>
      <c r="E138" s="48"/>
      <c r="F138" s="48"/>
      <c r="G138" s="10"/>
      <c r="H138" s="10"/>
      <c r="I138" s="10"/>
      <c r="J138" s="10"/>
    </row>
    <row r="139" spans="1:10" s="8" customFormat="1" ht="15.75">
      <c r="A139" s="47"/>
      <c r="B139" s="47"/>
      <c r="C139" s="48"/>
      <c r="D139" s="48"/>
      <c r="E139" s="48"/>
      <c r="F139" s="48"/>
      <c r="G139" s="10"/>
      <c r="H139" s="10"/>
      <c r="I139" s="10"/>
      <c r="J139" s="10"/>
    </row>
    <row r="140" spans="1:10" s="8" customFormat="1" ht="15.75">
      <c r="A140" s="47"/>
      <c r="B140" s="47"/>
      <c r="C140" s="48"/>
      <c r="D140" s="48"/>
      <c r="E140" s="48"/>
      <c r="F140" s="48"/>
      <c r="G140" s="10"/>
      <c r="H140" s="10"/>
      <c r="I140" s="10"/>
      <c r="J140" s="10"/>
    </row>
    <row r="141" spans="1:10" s="8" customFormat="1" ht="15.75">
      <c r="A141" s="47"/>
      <c r="B141" s="47"/>
      <c r="C141" s="48"/>
      <c r="D141" s="48"/>
      <c r="E141" s="48"/>
      <c r="F141" s="48"/>
      <c r="G141" s="10"/>
      <c r="H141" s="10"/>
      <c r="I141" s="10"/>
      <c r="J141" s="10"/>
    </row>
    <row r="142" spans="1:10" s="8" customFormat="1" ht="15.75">
      <c r="A142" s="47"/>
      <c r="B142" s="47"/>
      <c r="C142" s="48"/>
      <c r="D142" s="48"/>
      <c r="E142" s="48"/>
      <c r="F142" s="48"/>
      <c r="G142" s="10"/>
      <c r="H142" s="10"/>
      <c r="I142" s="10"/>
      <c r="J142" s="10"/>
    </row>
    <row r="143" spans="1:10" s="8" customFormat="1" ht="15.75">
      <c r="A143" s="47"/>
      <c r="B143" s="47"/>
      <c r="C143" s="48"/>
      <c r="D143" s="48"/>
      <c r="E143" s="48"/>
      <c r="F143" s="48"/>
      <c r="G143" s="10"/>
      <c r="H143" s="10"/>
      <c r="I143" s="10"/>
      <c r="J143" s="10"/>
    </row>
    <row r="144" spans="1:10" s="8" customFormat="1" ht="15.75">
      <c r="A144" s="47"/>
      <c r="B144" s="47"/>
      <c r="C144" s="48"/>
      <c r="D144" s="48"/>
      <c r="E144" s="48"/>
      <c r="F144" s="48"/>
      <c r="G144" s="10"/>
      <c r="H144" s="10"/>
      <c r="I144" s="10"/>
      <c r="J144" s="10"/>
    </row>
    <row r="145" spans="1:10" s="8" customFormat="1" ht="15.75">
      <c r="A145" s="47"/>
      <c r="B145" s="47"/>
      <c r="C145" s="48"/>
      <c r="D145" s="48"/>
      <c r="E145" s="48"/>
      <c r="F145" s="48"/>
      <c r="G145" s="10"/>
      <c r="H145" s="10"/>
      <c r="I145" s="10"/>
      <c r="J145" s="10"/>
    </row>
    <row r="146" spans="1:10" s="8" customFormat="1" ht="15.75">
      <c r="A146" s="47"/>
      <c r="B146" s="47"/>
      <c r="C146" s="48"/>
      <c r="D146" s="48"/>
      <c r="E146" s="48"/>
      <c r="F146" s="48"/>
      <c r="G146" s="10"/>
      <c r="H146" s="10"/>
      <c r="I146" s="10"/>
      <c r="J146" s="10"/>
    </row>
    <row r="147" spans="1:10" s="8" customFormat="1" ht="15.75">
      <c r="A147" s="47"/>
      <c r="B147" s="47"/>
      <c r="C147" s="48"/>
      <c r="D147" s="48"/>
      <c r="E147" s="48"/>
      <c r="F147" s="48"/>
      <c r="G147" s="10"/>
      <c r="H147" s="10"/>
      <c r="I147" s="10"/>
      <c r="J147" s="10"/>
    </row>
    <row r="148" spans="1:10" s="8" customFormat="1" ht="15.75">
      <c r="A148" s="47"/>
      <c r="B148" s="47"/>
      <c r="C148" s="48"/>
      <c r="D148" s="48"/>
      <c r="E148" s="48"/>
      <c r="F148" s="48"/>
      <c r="G148" s="10"/>
      <c r="H148" s="10"/>
      <c r="I148" s="10"/>
      <c r="J148" s="10"/>
    </row>
    <row r="149" spans="1:10" s="8" customFormat="1" ht="15.75">
      <c r="A149" s="47"/>
      <c r="B149" s="47"/>
      <c r="C149" s="48"/>
      <c r="D149" s="48"/>
      <c r="E149" s="48"/>
      <c r="F149" s="48"/>
      <c r="G149" s="10"/>
      <c r="H149" s="10"/>
      <c r="I149" s="10"/>
      <c r="J149" s="10"/>
    </row>
    <row r="150" spans="1:10" s="8" customFormat="1" ht="15.75">
      <c r="A150" s="47"/>
      <c r="B150" s="47"/>
      <c r="C150" s="48"/>
      <c r="D150" s="48"/>
      <c r="E150" s="48"/>
      <c r="F150" s="48"/>
      <c r="G150" s="10"/>
      <c r="H150" s="10"/>
      <c r="I150" s="10"/>
      <c r="J150" s="10"/>
    </row>
    <row r="151" spans="1:10" s="8" customFormat="1" ht="15.75">
      <c r="A151" s="47"/>
      <c r="B151" s="47"/>
      <c r="C151" s="48"/>
      <c r="D151" s="48"/>
      <c r="E151" s="48"/>
      <c r="F151" s="48"/>
      <c r="G151" s="10"/>
      <c r="H151" s="10"/>
      <c r="I151" s="10"/>
      <c r="J151" s="10"/>
    </row>
    <row r="152" spans="1:10" s="8" customFormat="1" ht="15.75">
      <c r="A152" s="47"/>
      <c r="B152" s="47"/>
      <c r="C152" s="48"/>
      <c r="D152" s="48"/>
      <c r="E152" s="48"/>
      <c r="F152" s="48"/>
      <c r="G152" s="10"/>
      <c r="H152" s="10"/>
      <c r="I152" s="10"/>
      <c r="J152" s="10"/>
    </row>
    <row r="153" spans="1:10" s="8" customFormat="1" ht="15.75">
      <c r="A153" s="47"/>
      <c r="B153" s="47"/>
      <c r="C153" s="48"/>
      <c r="D153" s="48"/>
      <c r="E153" s="48"/>
      <c r="F153" s="48"/>
      <c r="G153" s="10"/>
      <c r="H153" s="10"/>
      <c r="I153" s="10"/>
      <c r="J153" s="10"/>
    </row>
    <row r="154" spans="1:10" s="8" customFormat="1" ht="15.75">
      <c r="A154" s="47"/>
      <c r="B154" s="47"/>
      <c r="C154" s="48"/>
      <c r="D154" s="48"/>
      <c r="E154" s="48"/>
      <c r="F154" s="48"/>
      <c r="G154" s="10"/>
      <c r="H154" s="10"/>
      <c r="I154" s="10"/>
      <c r="J154" s="10"/>
    </row>
    <row r="155" spans="1:10" s="8" customFormat="1" ht="15.75">
      <c r="A155" s="47"/>
      <c r="B155" s="47"/>
      <c r="C155" s="48"/>
      <c r="D155" s="48"/>
      <c r="E155" s="48"/>
      <c r="F155" s="48"/>
      <c r="G155" s="10"/>
      <c r="H155" s="10"/>
      <c r="I155" s="10"/>
      <c r="J155" s="10"/>
    </row>
    <row r="156" spans="1:10" s="8" customFormat="1" ht="15.75">
      <c r="A156" s="47"/>
      <c r="B156" s="47"/>
      <c r="C156" s="48"/>
      <c r="D156" s="48"/>
      <c r="E156" s="48"/>
      <c r="F156" s="48"/>
      <c r="G156" s="10"/>
      <c r="H156" s="10"/>
      <c r="I156" s="10"/>
      <c r="J156" s="10"/>
    </row>
    <row r="157" spans="1:10" s="8" customFormat="1" ht="15.75">
      <c r="A157" s="47"/>
      <c r="B157" s="47"/>
      <c r="C157" s="48"/>
      <c r="D157" s="48"/>
      <c r="E157" s="48"/>
      <c r="F157" s="48"/>
      <c r="G157" s="10"/>
      <c r="H157" s="10"/>
      <c r="I157" s="10"/>
      <c r="J157" s="10"/>
    </row>
    <row r="158" spans="1:10" s="8" customFormat="1" ht="15.75">
      <c r="A158" s="47"/>
      <c r="B158" s="47"/>
      <c r="C158" s="48"/>
      <c r="D158" s="48"/>
      <c r="E158" s="48"/>
      <c r="F158" s="48"/>
      <c r="G158" s="10"/>
      <c r="H158" s="10"/>
      <c r="I158" s="10"/>
      <c r="J158" s="10"/>
    </row>
    <row r="159" spans="1:10" s="8" customFormat="1" ht="15.75">
      <c r="A159" s="47"/>
      <c r="B159" s="47"/>
      <c r="C159" s="48"/>
      <c r="D159" s="48"/>
      <c r="E159" s="48"/>
      <c r="F159" s="48"/>
      <c r="G159" s="10"/>
      <c r="H159" s="10"/>
      <c r="I159" s="10"/>
      <c r="J159" s="10"/>
    </row>
    <row r="160" spans="1:10" s="8" customFormat="1" ht="15.75">
      <c r="A160" s="47"/>
      <c r="B160" s="47"/>
      <c r="C160" s="48"/>
      <c r="D160" s="48"/>
      <c r="E160" s="48"/>
      <c r="F160" s="48"/>
      <c r="G160" s="10"/>
      <c r="H160" s="10"/>
      <c r="I160" s="10"/>
      <c r="J160" s="10"/>
    </row>
    <row r="161" spans="1:10" s="8" customFormat="1" ht="15.75">
      <c r="A161" s="47"/>
      <c r="B161" s="47"/>
      <c r="C161" s="48"/>
      <c r="D161" s="48"/>
      <c r="E161" s="48"/>
      <c r="F161" s="48"/>
      <c r="G161" s="10"/>
      <c r="H161" s="10"/>
      <c r="I161" s="10"/>
      <c r="J161" s="10"/>
    </row>
    <row r="162" spans="1:10" s="8" customFormat="1" ht="15.75">
      <c r="A162" s="47"/>
      <c r="B162" s="47"/>
      <c r="C162" s="48"/>
      <c r="D162" s="48"/>
      <c r="E162" s="48"/>
      <c r="F162" s="48"/>
      <c r="G162" s="10"/>
      <c r="H162" s="10"/>
      <c r="I162" s="10"/>
      <c r="J162" s="10"/>
    </row>
    <row r="163" spans="1:10" s="8" customFormat="1" ht="15.75">
      <c r="A163" s="47"/>
      <c r="B163" s="47"/>
      <c r="C163" s="48"/>
      <c r="D163" s="48"/>
      <c r="E163" s="48"/>
      <c r="F163" s="48"/>
      <c r="G163" s="10"/>
      <c r="H163" s="10"/>
      <c r="I163" s="10"/>
      <c r="J163" s="10"/>
    </row>
    <row r="164" spans="1:10" s="8" customFormat="1" ht="15.75">
      <c r="A164" s="47"/>
      <c r="B164" s="47"/>
      <c r="C164" s="48"/>
      <c r="D164" s="48"/>
      <c r="E164" s="48"/>
      <c r="F164" s="48"/>
      <c r="G164" s="10"/>
      <c r="H164" s="10"/>
      <c r="I164" s="10"/>
      <c r="J164" s="10"/>
    </row>
    <row r="165" spans="1:10" s="8" customFormat="1" ht="15.75">
      <c r="A165" s="47"/>
      <c r="B165" s="47"/>
      <c r="C165" s="48"/>
      <c r="D165" s="48"/>
      <c r="E165" s="48"/>
      <c r="F165" s="48"/>
      <c r="G165" s="10"/>
      <c r="H165" s="10"/>
      <c r="I165" s="10"/>
      <c r="J165" s="10"/>
    </row>
    <row r="166" spans="1:10" s="8" customFormat="1" ht="15.75">
      <c r="A166" s="47"/>
      <c r="B166" s="47"/>
      <c r="C166" s="48"/>
      <c r="D166" s="48"/>
      <c r="E166" s="48"/>
      <c r="F166" s="48"/>
      <c r="G166" s="10"/>
      <c r="H166" s="10"/>
      <c r="I166" s="10"/>
      <c r="J166" s="10"/>
    </row>
    <row r="167" spans="1:10" s="8" customFormat="1" ht="15.75">
      <c r="A167" s="47"/>
      <c r="B167" s="47"/>
      <c r="C167" s="48"/>
      <c r="D167" s="48"/>
      <c r="E167" s="48"/>
      <c r="F167" s="48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">
    <cfRule type="cellIs" priority="70" dxfId="70" operator="greaterThan" stopIfTrue="1">
      <formula>$I$4</formula>
    </cfRule>
    <cfRule type="cellIs" priority="71" dxfId="70" operator="lessThan" stopIfTrue="1">
      <formula>-$I$4</formula>
    </cfRule>
  </conditionalFormatting>
  <conditionalFormatting sqref="G45 G47 G36">
    <cfRule type="cellIs" priority="67" dxfId="70" operator="greaterThan" stopIfTrue="1">
      <formula>3%</formula>
    </cfRule>
    <cfRule type="cellIs" priority="68" dxfId="70" operator="lessThan" stopIfTrue="1">
      <formula>-3%</formula>
    </cfRule>
    <cfRule type="cellIs" priority="69" dxfId="28" operator="equal" stopIfTrue="1">
      <formula>"н/д"</formula>
    </cfRule>
  </conditionalFormatting>
  <conditionalFormatting sqref="H47 H45 H43 H50 H34:H36">
    <cfRule type="cellIs" priority="64" dxfId="70" operator="greaterThan" stopIfTrue="1">
      <formula>15%</formula>
    </cfRule>
    <cfRule type="cellIs" priority="65" dxfId="70" operator="lessThan" stopIfTrue="1">
      <formula>-15%</formula>
    </cfRule>
    <cfRule type="cellIs" priority="66" dxfId="71" operator="equal" stopIfTrue="1">
      <formula>"""н/д"""</formula>
    </cfRule>
  </conditionalFormatting>
  <conditionalFormatting sqref="I47 I50 I43 I45 I34:I36">
    <cfRule type="cellIs" priority="61" dxfId="70" operator="greaterThan" stopIfTrue="1">
      <formula>30%</formula>
    </cfRule>
    <cfRule type="cellIs" priority="62" dxfId="70" operator="lessThan" stopIfTrue="1">
      <formula>-30%</formula>
    </cfRule>
    <cfRule type="cellIs" priority="63" dxfId="0" operator="equal" stopIfTrue="1">
      <formula>"""н/д"""</formula>
    </cfRule>
  </conditionalFormatting>
  <conditionalFormatting sqref="J53 J47 J45 J43 J50 J34 J36">
    <cfRule type="cellIs" priority="58" dxfId="70" operator="greaterThan" stopIfTrue="1">
      <formula>40%</formula>
    </cfRule>
    <cfRule type="cellIs" priority="59" dxfId="70" operator="lessThan" stopIfTrue="1">
      <formula>-40%</formula>
    </cfRule>
    <cfRule type="cellIs" priority="60" dxfId="71" operator="equal" stopIfTrue="1">
      <formula>"""н/д"""</formula>
    </cfRule>
  </conditionalFormatting>
  <conditionalFormatting sqref="H69">
    <cfRule type="cellIs" priority="56" dxfId="70" operator="greaterThan" stopIfTrue="1">
      <formula>$H$4</formula>
    </cfRule>
    <cfRule type="cellIs" priority="57" dxfId="70" operator="lessThan" stopIfTrue="1">
      <formula>-$H$4</formula>
    </cfRule>
  </conditionalFormatting>
  <conditionalFormatting sqref="G74:G65536 G53 G69 G43 G23 G34:G35 G3:G5">
    <cfRule type="cellIs" priority="53" dxfId="70" operator="greaterThan" stopIfTrue="1">
      <formula>$G$4</formula>
    </cfRule>
    <cfRule type="cellIs" priority="54" dxfId="70" operator="lessThan" stopIfTrue="1">
      <formula>-$G$4</formula>
    </cfRule>
    <cfRule type="cellIs" priority="55" dxfId="28" operator="equal" stopIfTrue="1">
      <formula>"н/д"</formula>
    </cfRule>
  </conditionalFormatting>
  <conditionalFormatting sqref="H57 G59:G61 G44:H44 G48:H49 G51:H52 G46:H46 G37:G42 H16:J16 G24:G33 G36:J36 G55:G57">
    <cfRule type="cellIs" priority="50" dxfId="72" operator="greaterThan" stopIfTrue="1">
      <formula>3%</formula>
    </cfRule>
    <cfRule type="cellIs" priority="51" dxfId="72" operator="lessThan" stopIfTrue="1">
      <formula>-3%</formula>
    </cfRule>
    <cfRule type="cellIs" priority="52" dxfId="73" operator="equal" stopIfTrue="1">
      <formula>"н/д"</formula>
    </cfRule>
  </conditionalFormatting>
  <conditionalFormatting sqref="I44 I51:I52 I48:I49 I46 I9:I15 I17:I22 I24:I33 I36:I42 I6:I7">
    <cfRule type="cellIs" priority="47" dxfId="72" operator="greaterThan" stopIfTrue="1">
      <formula>30%</formula>
    </cfRule>
    <cfRule type="cellIs" priority="48" dxfId="72" operator="lessThan" stopIfTrue="1">
      <formula>-30%</formula>
    </cfRule>
    <cfRule type="cellIs" priority="49" dxfId="73" operator="equal" stopIfTrue="1">
      <formula>"н/д"</formula>
    </cfRule>
  </conditionalFormatting>
  <conditionalFormatting sqref="H55:H56 H9:H15 H17:H22 H24:H33 H36:H42 H6:H7">
    <cfRule type="cellIs" priority="44" dxfId="72" operator="greaterThan" stopIfTrue="1">
      <formula>10%</formula>
    </cfRule>
    <cfRule type="cellIs" priority="45" dxfId="72" operator="lessThan" stopIfTrue="1">
      <formula>-10%</formula>
    </cfRule>
    <cfRule type="cellIs" priority="46" dxfId="73" operator="equal" stopIfTrue="1">
      <formula>"н/д"</formula>
    </cfRule>
  </conditionalFormatting>
  <conditionalFormatting sqref="J44 J51:J52 J48:J49 J46 J9:J15 J17:J22 J24:J33 J36:J42 J6:J7">
    <cfRule type="cellIs" priority="41" dxfId="72" operator="greaterThan" stopIfTrue="1">
      <formula>40%</formula>
    </cfRule>
    <cfRule type="cellIs" priority="42" dxfId="72" operator="lessThan" stopIfTrue="1">
      <formula>-40%</formula>
    </cfRule>
    <cfRule type="cellIs" priority="43" dxfId="73" operator="equal" stopIfTrue="1">
      <formula>"н/д"</formula>
    </cfRule>
  </conditionalFormatting>
  <conditionalFormatting sqref="H23 H8">
    <cfRule type="cellIs" priority="38" dxfId="72" operator="greaterThan" stopIfTrue="1">
      <formula>15%</formula>
    </cfRule>
    <cfRule type="cellIs" priority="39" dxfId="72" operator="lessThan" stopIfTrue="1">
      <formula>-15%</formula>
    </cfRule>
    <cfRule type="cellIs" priority="40" dxfId="71" operator="equal" stopIfTrue="1">
      <formula>"""н/д"""</formula>
    </cfRule>
  </conditionalFormatting>
  <conditionalFormatting sqref="I23 I8">
    <cfRule type="cellIs" priority="35" dxfId="72" operator="greaterThan" stopIfTrue="1">
      <formula>30%</formula>
    </cfRule>
    <cfRule type="cellIs" priority="36" dxfId="72" operator="lessThan" stopIfTrue="1">
      <formula>-30%</formula>
    </cfRule>
    <cfRule type="cellIs" priority="37" dxfId="73" operator="equal" stopIfTrue="1">
      <formula>"""н/д"""</formula>
    </cfRule>
  </conditionalFormatting>
  <conditionalFormatting sqref="J23 J8">
    <cfRule type="cellIs" priority="32" dxfId="72" operator="greaterThan" stopIfTrue="1">
      <formula>40%</formula>
    </cfRule>
    <cfRule type="cellIs" priority="33" dxfId="72" operator="lessThan" stopIfTrue="1">
      <formula>-40%</formula>
    </cfRule>
    <cfRule type="cellIs" priority="34" dxfId="71" operator="equal" stopIfTrue="1">
      <formula>"""н/д"""</formula>
    </cfRule>
  </conditionalFormatting>
  <conditionalFormatting sqref="G16 G8">
    <cfRule type="cellIs" priority="30" dxfId="71" operator="greaterThan" stopIfTrue="1">
      <formula>"3%"</formula>
    </cfRule>
    <cfRule type="cellIs" priority="31" dxfId="0" operator="lessThan" stopIfTrue="1">
      <formula>"3%"</formula>
    </cfRule>
  </conditionalFormatting>
  <conditionalFormatting sqref="J35">
    <cfRule type="cellIs" priority="27" dxfId="74" operator="greaterThan" stopIfTrue="1">
      <formula>40%</formula>
    </cfRule>
    <cfRule type="cellIs" priority="28" dxfId="74" operator="lessThan" stopIfTrue="1">
      <formula>-40%</formula>
    </cfRule>
    <cfRule type="cellIs" priority="29" dxfId="75" operator="equal" stopIfTrue="1">
      <formula>"""н/д"""</formula>
    </cfRule>
  </conditionalFormatting>
  <conditionalFormatting sqref="G9:G15 G17:G22 G6:G7">
    <cfRule type="cellIs" priority="25" dxfId="71" operator="greaterThan" stopIfTrue="1">
      <formula>3%</formula>
    </cfRule>
    <cfRule type="cellIs" priority="26" dxfId="73" operator="lessThan" stopIfTrue="1">
      <formula>-3%</formula>
    </cfRule>
  </conditionalFormatting>
  <conditionalFormatting sqref="H61">
    <cfRule type="cellIs" priority="22" dxfId="72" operator="greaterThan" stopIfTrue="1">
      <formula>3%</formula>
    </cfRule>
    <cfRule type="cellIs" priority="23" dxfId="72" operator="lessThan" stopIfTrue="1">
      <formula>-3%</formula>
    </cfRule>
    <cfRule type="cellIs" priority="24" dxfId="73" operator="equal" stopIfTrue="1">
      <formula>"н/д"</formula>
    </cfRule>
  </conditionalFormatting>
  <conditionalFormatting sqref="H59:H61">
    <cfRule type="cellIs" priority="19" dxfId="72" operator="greaterThan" stopIfTrue="1">
      <formula>10%</formula>
    </cfRule>
    <cfRule type="cellIs" priority="20" dxfId="72" operator="lessThan" stopIfTrue="1">
      <formula>-10%</formula>
    </cfRule>
    <cfRule type="cellIs" priority="21" dxfId="73" operator="equal" stopIfTrue="1">
      <formula>"н/д"</formula>
    </cfRule>
  </conditionalFormatting>
  <conditionalFormatting sqref="G6:H15">
    <cfRule type="colorScale" priority="18" dxfId="0">
      <colorScale>
        <cfvo type="formula" val="&quot;&gt;0&quot;"/>
        <cfvo type="max"/>
        <color rgb="FF00B050"/>
        <color rgb="FFFFEF9C"/>
      </colorScale>
    </cfRule>
  </conditionalFormatting>
  <conditionalFormatting sqref="H63">
    <cfRule type="cellIs" priority="16" dxfId="70" operator="greaterThan" stopIfTrue="1">
      <formula>$I$4</formula>
    </cfRule>
    <cfRule type="cellIs" priority="17" dxfId="70" operator="lessThan" stopIfTrue="1">
      <formula>-$I$4</formula>
    </cfRule>
  </conditionalFormatting>
  <conditionalFormatting sqref="G63">
    <cfRule type="cellIs" priority="13" dxfId="72" operator="greaterThan" stopIfTrue="1">
      <formula>3%</formula>
    </cfRule>
    <cfRule type="cellIs" priority="14" dxfId="72" operator="lessThan" stopIfTrue="1">
      <formula>-3%</formula>
    </cfRule>
    <cfRule type="cellIs" priority="15" dxfId="73" operator="equal" stopIfTrue="1">
      <formula>"н/д"</formula>
    </cfRule>
  </conditionalFormatting>
  <conditionalFormatting sqref="H63">
    <cfRule type="cellIs" priority="10" dxfId="72" operator="greaterThan" stopIfTrue="1">
      <formula>3%</formula>
    </cfRule>
    <cfRule type="cellIs" priority="11" dxfId="72" operator="lessThan" stopIfTrue="1">
      <formula>-3%</formula>
    </cfRule>
    <cfRule type="cellIs" priority="12" dxfId="73" operator="equal" stopIfTrue="1">
      <formula>"н/д"</formula>
    </cfRule>
  </conditionalFormatting>
  <conditionalFormatting sqref="H63">
    <cfRule type="cellIs" priority="7" dxfId="72" operator="greaterThan" stopIfTrue="1">
      <formula>10%</formula>
    </cfRule>
    <cfRule type="cellIs" priority="8" dxfId="72" operator="lessThan" stopIfTrue="1">
      <formula>-10%</formula>
    </cfRule>
    <cfRule type="cellIs" priority="9" dxfId="73" operator="equal" stopIfTrue="1">
      <formula>"н/д"</formula>
    </cfRule>
  </conditionalFormatting>
  <conditionalFormatting sqref="G63">
    <cfRule type="cellIs" priority="4" dxfId="72" operator="greaterThan" stopIfTrue="1">
      <formula>3%</formula>
    </cfRule>
    <cfRule type="cellIs" priority="5" dxfId="72" operator="lessThan" stopIfTrue="1">
      <formula>-3%</formula>
    </cfRule>
    <cfRule type="cellIs" priority="6" dxfId="73" operator="equal" stopIfTrue="1">
      <formula>"н/д"</formula>
    </cfRule>
  </conditionalFormatting>
  <conditionalFormatting sqref="H63">
    <cfRule type="cellIs" priority="1" dxfId="72" operator="greaterThan" stopIfTrue="1">
      <formula>10%</formula>
    </cfRule>
    <cfRule type="cellIs" priority="2" dxfId="72" operator="lessThan" stopIfTrue="1">
      <formula>-10%</formula>
    </cfRule>
    <cfRule type="cellIs" priority="3" dxfId="73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2012-03-19T09:03:27Z</dcterms:created>
  <dcterms:modified xsi:type="dcterms:W3CDTF">2012-03-19T09:04:30Z</dcterms:modified>
  <cp:category/>
  <cp:version/>
  <cp:contentType/>
  <cp:contentStatus/>
</cp:coreProperties>
</file>