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<sst xmlns="http://schemas.openxmlformats.org/spreadsheetml/2006/main" count="88" uniqueCount="77">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</sst>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4">
          <cell r="K294" t="str">
            <v>940,91</v>
          </cell>
          <cell r="S294">
            <v>954.9499999999999</v>
          </cell>
        </row>
        <row r="322">
          <cell r="K322" t="str">
            <v>3980,50</v>
          </cell>
          <cell r="S322">
            <v>4045.65</v>
          </cell>
        </row>
        <row r="366">
          <cell r="K366" t="str">
            <v>7151,19</v>
          </cell>
          <cell r="S366">
            <v>7356.7699999999995</v>
          </cell>
        </row>
        <row r="375">
          <cell r="K375" t="str">
            <v>434,95</v>
          </cell>
          <cell r="S375">
            <v>442.58</v>
          </cell>
        </row>
      </sheetData>
      <sheetData sheetId="2">
        <row r="14">
          <cell r="I14" t="str">
            <v>6290,26</v>
          </cell>
          <cell r="L14">
            <v>6308.96</v>
          </cell>
        </row>
        <row r="263">
          <cell r="I263" t="str">
            <v>5293,78</v>
          </cell>
          <cell r="L263">
            <v>5338.38</v>
          </cell>
        </row>
        <row r="320">
          <cell r="I320" t="str">
            <v>3005,07</v>
          </cell>
          <cell r="L320">
            <v>3011.9900000000002</v>
          </cell>
        </row>
      </sheetData>
      <sheetData sheetId="3">
        <row r="2">
          <cell r="G2" t="str">
            <v>12442,49</v>
          </cell>
          <cell r="H2">
            <v>12598.586486568585</v>
          </cell>
        </row>
        <row r="5">
          <cell r="G5" t="str">
            <v>8611,31</v>
          </cell>
          <cell r="H5">
            <v>8876.632546824587</v>
          </cell>
        </row>
        <row r="6">
          <cell r="G6" t="str">
            <v>1300,47</v>
          </cell>
          <cell r="H6">
            <v>1313.4733865266135</v>
          </cell>
        </row>
        <row r="8">
          <cell r="G8" t="str">
            <v>1284,23</v>
          </cell>
          <cell r="H8">
            <v>1287.7842846255667</v>
          </cell>
        </row>
        <row r="10">
          <cell r="G10" t="str">
            <v>1304,86</v>
          </cell>
          <cell r="H10">
            <v>1324.7982131072642</v>
          </cell>
        </row>
        <row r="15">
          <cell r="G15" t="str">
            <v>2058,5</v>
          </cell>
          <cell r="H15">
            <v>2054.001736197727</v>
          </cell>
        </row>
        <row r="16">
          <cell r="G16" t="str">
            <v>1591,46</v>
          </cell>
          <cell r="H16">
            <v>1574.8921347425087</v>
          </cell>
        </row>
        <row r="17">
          <cell r="G17" t="str">
            <v>17196</v>
          </cell>
          <cell r="H17">
            <v>17194.96830190189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41040</v>
          </cell>
          <cell r="L3" t="str">
            <v>518,8</v>
          </cell>
        </row>
        <row r="4">
          <cell r="D4">
            <v>41033</v>
          </cell>
          <cell r="L4" t="str">
            <v>522,9</v>
          </cell>
        </row>
      </sheetData>
      <sheetData sheetId="5">
        <row r="8">
          <cell r="C8">
            <v>6.22</v>
          </cell>
          <cell r="D8">
            <v>6.22</v>
          </cell>
          <cell r="E8">
            <v>7.13</v>
          </cell>
          <cell r="F8">
            <v>7.13</v>
          </cell>
        </row>
      </sheetData>
      <sheetData sheetId="6">
        <row r="8">
          <cell r="J8">
            <v>30.9417</v>
          </cell>
          <cell r="M8">
            <v>30.975773350685756</v>
          </cell>
        </row>
        <row r="11">
          <cell r="J11">
            <v>39.3919</v>
          </cell>
          <cell r="M11">
            <v>39.33015166189083</v>
          </cell>
        </row>
      </sheetData>
      <sheetData sheetId="7">
        <row r="239">
          <cell r="I239" t="str">
            <v>106,950</v>
          </cell>
          <cell r="L239">
            <v>107.49000000000001</v>
          </cell>
        </row>
        <row r="244">
          <cell r="I244" t="str">
            <v>92,560</v>
          </cell>
          <cell r="L244">
            <v>92.56</v>
          </cell>
        </row>
        <row r="251">
          <cell r="I251" t="str">
            <v>626,000</v>
          </cell>
          <cell r="L251">
            <v>625</v>
          </cell>
        </row>
        <row r="252">
          <cell r="I252" t="str">
            <v>76,950</v>
          </cell>
          <cell r="L252">
            <v>76.65</v>
          </cell>
        </row>
        <row r="255">
          <cell r="I255" t="str">
            <v>672,000</v>
          </cell>
          <cell r="L255">
            <v>672</v>
          </cell>
        </row>
        <row r="256">
          <cell r="I256" t="str">
            <v>20,710</v>
          </cell>
          <cell r="L256">
            <v>20.86</v>
          </cell>
        </row>
        <row r="266">
          <cell r="N266">
            <v>7723.895355647186</v>
          </cell>
          <cell r="P266">
            <v>7693.030638941304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28">
          <cell r="B28">
            <v>103.8</v>
          </cell>
        </row>
        <row r="29">
          <cell r="B29">
            <v>106.5</v>
          </cell>
        </row>
        <row r="30">
          <cell r="B30">
            <v>102</v>
          </cell>
        </row>
        <row r="31">
          <cell r="B31">
            <v>104</v>
          </cell>
        </row>
      </sheetData>
      <sheetData sheetId="11">
        <row r="5">
          <cell r="R5">
            <v>634.5</v>
          </cell>
          <cell r="S5">
            <v>655.5</v>
          </cell>
          <cell r="T5">
            <v>458.2</v>
          </cell>
          <cell r="U5">
            <v>479.2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I2" sqref="I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41047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41046</v>
      </c>
      <c r="F4" s="14">
        <f>I1</f>
        <v>41047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1287.7842846255667</v>
      </c>
      <c r="F6" s="19" t="str">
        <f>'[1]инд-обновл'!G8</f>
        <v>1284,23</v>
      </c>
      <c r="G6" s="21">
        <f>IF(ISERROR(F6/E6-1),"н/д",F6/E6-1)</f>
        <v>-0.0027600000000000957</v>
      </c>
      <c r="H6" s="21">
        <f>IF(ISERROR(F6/D6-1),"н/д",F6/D6-1)</f>
        <v>-0.1284451982711028</v>
      </c>
      <c r="I6" s="21">
        <f>IF(ISERROR(F6/C6-1),"н/д",F6/C6-1)</f>
        <v>-0.10205835722894052</v>
      </c>
      <c r="J6" s="21">
        <f>IF(ISERROR(F6/B6-1),"н/д",F6/B6-1)</f>
        <v>-0.27444632768361577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1313.4733865266135</v>
      </c>
      <c r="F7" s="19" t="str">
        <f>'[1]инд-обновл'!G6</f>
        <v>1300,47</v>
      </c>
      <c r="G7" s="21">
        <f>IF(ISERROR(F7/E7-1),"н/д",F7/E7-1)</f>
        <v>-0.00990000000000002</v>
      </c>
      <c r="H7" s="21">
        <f>IF(ISERROR(F7/D7-1),"н/д",F7/D7-1)</f>
        <v>-0.1841250286811651</v>
      </c>
      <c r="I7" s="21">
        <f>IF(ISERROR(F7/C7-1),"н/д",F7/C7-1)</f>
        <v>-0.10210688684542069</v>
      </c>
      <c r="J7" s="21">
        <f>IF(ISERROR(F7/B7-1),"н/д",F7/B7-1)</f>
        <v>-0.220341726618705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12598.586486568585</v>
      </c>
      <c r="F9" s="26" t="str">
        <f>'[1]инд-обновл'!G2</f>
        <v>12442,49</v>
      </c>
      <c r="G9" s="21">
        <f aca="true" t="shared" si="0" ref="G9:G15">IF(ISERROR(F9/E9-1),"н/д",F9/E9-1)</f>
        <v>-0.012390000000000012</v>
      </c>
      <c r="H9" s="21">
        <f>IF(ISERROR(F9/D9-1),"н/д",F9/D9-1)</f>
        <v>-0.05836073117448792</v>
      </c>
      <c r="I9" s="21">
        <f>IF(ISERROR(F9/C9-1),"н/д",F9/C9-1)</f>
        <v>0.0066791470213487525</v>
      </c>
      <c r="J9" s="21">
        <f aca="true" t="shared" si="1" ref="J9:J15">IF(ISERROR(F9/B9-1),"н/д",F9/B9-1)</f>
        <v>0.06573790149892922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-0.007870820894291364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1324.7982131072642</v>
      </c>
      <c r="F11" s="25" t="str">
        <f>'[1]инд-обновл'!G10</f>
        <v>1304,86</v>
      </c>
      <c r="G11" s="21">
        <f t="shared" si="0"/>
        <v>-0.015050000000000008</v>
      </c>
      <c r="H11" s="21">
        <f>IF(ISERROR(F11/D11-1),"н/д",F11/D11-1)</f>
        <v>-0.06656221450825861</v>
      </c>
      <c r="I11" s="21">
        <f t="shared" si="3"/>
        <v>0.021167317560708776</v>
      </c>
      <c r="J11" s="21">
        <f t="shared" si="1"/>
        <v>0.025833333333333153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'[1]евр-индексы'!L320</f>
        <v>3011.9900000000002</v>
      </c>
      <c r="F12" s="25" t="str">
        <f>'[1]евр-индексы'!I320</f>
        <v>3005,07</v>
      </c>
      <c r="G12" s="21">
        <f t="shared" si="0"/>
        <v>-0.0022974843873984074</v>
      </c>
      <c r="H12" s="21">
        <f t="shared" si="2"/>
        <v>-0.06465699701195216</v>
      </c>
      <c r="I12" s="21">
        <f t="shared" si="3"/>
        <v>-0.04216602493816457</v>
      </c>
      <c r="J12" s="21">
        <f t="shared" si="1"/>
        <v>-0.2096081009994739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6308.96</v>
      </c>
      <c r="F13" s="26" t="str">
        <f>'[1]евр-индексы'!I14</f>
        <v>6290,26</v>
      </c>
      <c r="G13" s="21">
        <f t="shared" si="0"/>
        <v>-0.00296403844690718</v>
      </c>
      <c r="H13" s="21">
        <f t="shared" si="2"/>
        <v>-0.06965193996914731</v>
      </c>
      <c r="I13" s="21">
        <f t="shared" si="3"/>
        <v>0.03835309809307508</v>
      </c>
      <c r="J13" s="21">
        <f t="shared" si="1"/>
        <v>-0.11028854314002823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'[1]евр-индексы'!L263</f>
        <v>5338.38</v>
      </c>
      <c r="F14" s="25" t="str">
        <f>'[1]евр-индексы'!I263</f>
        <v>5293,78</v>
      </c>
      <c r="G14" s="21">
        <f t="shared" si="0"/>
        <v>-0.008354594464987541</v>
      </c>
      <c r="H14" s="21">
        <f t="shared" si="2"/>
        <v>-0.08919984240128143</v>
      </c>
      <c r="I14" s="21">
        <f t="shared" si="3"/>
        <v>-0.06299471828492953</v>
      </c>
      <c r="J14" s="21">
        <f t="shared" si="1"/>
        <v>-0.11118535930154472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8876.632546824587</v>
      </c>
      <c r="F15" s="25" t="str">
        <f>'[1]инд-обновл'!G5</f>
        <v>8611,31</v>
      </c>
      <c r="G15" s="21">
        <f t="shared" si="0"/>
        <v>-0.029890000000000083</v>
      </c>
      <c r="H15" s="21">
        <f t="shared" si="2"/>
        <v>-0.0791009407744997</v>
      </c>
      <c r="I15" s="21">
        <f t="shared" si="3"/>
        <v>0.026331765820575503</v>
      </c>
      <c r="J15" s="21">
        <f t="shared" si="1"/>
        <v>-0.1830651740821554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'[1]азия-индексы'!S366</f>
        <v>7356.7699999999995</v>
      </c>
      <c r="F17" s="25" t="str">
        <f>'[1]азия-индексы'!K366</f>
        <v>7151,19</v>
      </c>
      <c r="G17" s="21">
        <f aca="true" t="shared" si="4" ref="G17:G22">IF(ISERROR(F17/E17-1),"н/д",F17/E17-1)</f>
        <v>-0.027944328829092147</v>
      </c>
      <c r="H17" s="21">
        <f aca="true" t="shared" si="5" ref="H17:H22">IF(ISERROR(F17/D17-1),"н/д",F17/D17-1)</f>
        <v>-0.04672661736241834</v>
      </c>
      <c r="I17" s="21">
        <f aca="true" t="shared" si="6" ref="I17:I22">IF(ISERROR(F17/C17-1),"н/д",F17/C17-1)</f>
        <v>0.008198177368236914</v>
      </c>
      <c r="J17" s="21">
        <f aca="true" t="shared" si="7" ref="J17:J22">IF(ISERROR(F17/B17-1),"н/д",F17/B17-1)</f>
        <v>-0.1890235881152189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'[1]азия-индексы'!S375</f>
        <v>442.58</v>
      </c>
      <c r="F18" s="25" t="str">
        <f>'[1]азия-индексы'!K375</f>
        <v>434,95</v>
      </c>
      <c r="G18" s="21">
        <f t="shared" si="4"/>
        <v>-0.017239821049301773</v>
      </c>
      <c r="H18" s="21">
        <f t="shared" si="5"/>
        <v>-0.08193849336175785</v>
      </c>
      <c r="I18" s="21">
        <f>IF(ISERROR(F18/C18-1),"н/д",F18/C18-1)</f>
        <v>0.28182836260756816</v>
      </c>
      <c r="J18" s="21">
        <f t="shared" si="7"/>
        <v>-0.09573804573804578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16070.48</v>
      </c>
      <c r="F19" s="25">
        <v>16152.75</v>
      </c>
      <c r="G19" s="21">
        <f t="shared" si="4"/>
        <v>0.005119324376123169</v>
      </c>
      <c r="H19" s="21">
        <f t="shared" si="5"/>
        <v>-0.057282927469833766</v>
      </c>
      <c r="I19" s="21">
        <f t="shared" si="6"/>
        <v>0.021374390441310398</v>
      </c>
      <c r="J19" s="21">
        <f t="shared" si="7"/>
        <v>-0.15679352110058598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'[1]азия-индексы'!S322</f>
        <v>4045.65</v>
      </c>
      <c r="F20" s="25" t="str">
        <f>'[1]азия-индексы'!K322</f>
        <v>3980,50</v>
      </c>
      <c r="G20" s="21">
        <f t="shared" si="4"/>
        <v>-0.016103716337300567</v>
      </c>
      <c r="H20" s="21">
        <f t="shared" si="5"/>
        <v>-0.0513561757773493</v>
      </c>
      <c r="I20" s="21">
        <f t="shared" si="6"/>
        <v>0.02350947655866298</v>
      </c>
      <c r="J20" s="21">
        <f>IF(ISERROR(F20/B20-1),"н/д",F20/B20-1)</f>
        <v>0.14415061799367623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'[1]азия-индексы'!S294</f>
        <v>954.9499999999999</v>
      </c>
      <c r="F21" s="25" t="str">
        <f>'[1]азия-индексы'!K294</f>
        <v>940,91</v>
      </c>
      <c r="G21" s="21">
        <f t="shared" si="4"/>
        <v>-0.014702340436672068</v>
      </c>
      <c r="H21" s="21">
        <f t="shared" si="5"/>
        <v>0.0005955229435847809</v>
      </c>
      <c r="I21" s="21">
        <f t="shared" si="6"/>
        <v>0.10927589540449412</v>
      </c>
      <c r="J21" s="21">
        <f t="shared" si="7"/>
        <v>-0.25265289912629074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55887.57</v>
      </c>
      <c r="F22" s="25">
        <v>54038.2</v>
      </c>
      <c r="G22" s="21">
        <f t="shared" si="4"/>
        <v>-0.033090900176908744</v>
      </c>
      <c r="H22" s="21">
        <f t="shared" si="5"/>
        <v>-0.13119155163360408</v>
      </c>
      <c r="I22" s="21">
        <f t="shared" si="6"/>
        <v>-0.07785223881692227</v>
      </c>
      <c r="J22" s="21">
        <f t="shared" si="7"/>
        <v>-0.2294241992817606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'[1]сырье'!L239</f>
        <v>107.49000000000001</v>
      </c>
      <c r="F24" s="29" t="str">
        <f>'[1]сырье'!I239</f>
        <v>106,950</v>
      </c>
      <c r="G24" s="21">
        <f>IF(ISERROR(F24/E24-1),"н/д",F24/E24-1)</f>
        <v>-0.005023723137036029</v>
      </c>
      <c r="H24" s="21">
        <f aca="true" t="shared" si="8" ref="H24:H33">IF(ISERROR(F24/D24-1),"н/д",F24/D24-1)</f>
        <v>-0.10621761658031081</v>
      </c>
      <c r="I24" s="21">
        <f aca="true" t="shared" si="9" ref="I24:I33">IF(ISERROR(F24/C24-1),"н/д",F24/C24-1)</f>
        <v>-0.04891062694530901</v>
      </c>
      <c r="J24" s="21">
        <f>IF(ISERROR(F24/B24-1),"н/д",F24/B24-1)</f>
        <v>0.11755485893416928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'[1]сырье'!L244</f>
        <v>92.56</v>
      </c>
      <c r="F25" s="29" t="str">
        <f>'[1]сырье'!I244</f>
        <v>92,560</v>
      </c>
      <c r="G25" s="21">
        <f aca="true" t="shared" si="10" ref="G25:G33">IF(ISERROR(F25/E25-1),"н/д",F25/E25-1)</f>
        <v>0</v>
      </c>
      <c r="H25" s="21">
        <f t="shared" si="8"/>
        <v>-0.12810851544837976</v>
      </c>
      <c r="I25" s="21">
        <f t="shared" si="9"/>
        <v>-0.08636857171059109</v>
      </c>
      <c r="J25" s="21">
        <f aca="true" t="shared" si="11" ref="J25:J31">IF(ISERROR(F25/B25-1),"н/д",F25/B25-1)</f>
        <v>0.037086834733893514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1574.8921347425087</v>
      </c>
      <c r="F26" s="19" t="str">
        <f>'[1]инд-обновл'!G16</f>
        <v>1591,46</v>
      </c>
      <c r="G26" s="21">
        <f t="shared" si="10"/>
        <v>0.010520000000000085</v>
      </c>
      <c r="H26" s="21">
        <f t="shared" si="8"/>
        <v>-0.0426733360730539</v>
      </c>
      <c r="I26" s="21">
        <f t="shared" si="9"/>
        <v>-0.010349050779994595</v>
      </c>
      <c r="J26" s="21">
        <f t="shared" si="11"/>
        <v>0.15818353831598886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'[1]сырье'!P266</f>
        <v>7693.030638941304</v>
      </c>
      <c r="F27" s="29">
        <f>'[1]сырье'!N266</f>
        <v>7723.895355647186</v>
      </c>
      <c r="G27" s="21">
        <f t="shared" si="10"/>
        <v>0.004012036108324901</v>
      </c>
      <c r="H27" s="21">
        <f t="shared" si="8"/>
        <v>-0.09188698807672369</v>
      </c>
      <c r="I27" s="21">
        <f t="shared" si="9"/>
        <v>0.02561475409836067</v>
      </c>
      <c r="J27" s="21">
        <f t="shared" si="11"/>
        <v>-0.17844884321315668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17194.96830190189</v>
      </c>
      <c r="F28" s="29" t="str">
        <f>'[1]инд-обновл'!G17</f>
        <v>17196</v>
      </c>
      <c r="G28" s="21">
        <f t="shared" si="10"/>
        <v>5.999999999994898E-05</v>
      </c>
      <c r="H28" s="21">
        <f t="shared" si="8"/>
        <v>-0.028749640465875248</v>
      </c>
      <c r="I28" s="21">
        <f t="shared" si="9"/>
        <v>-0.0996890675039247</v>
      </c>
      <c r="J28" s="21">
        <f t="shared" si="11"/>
        <v>-0.2797486910994764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2054.001736197727</v>
      </c>
      <c r="F29" s="29" t="str">
        <f>'[1]инд-обновл'!G15</f>
        <v>2058,5</v>
      </c>
      <c r="G29" s="21">
        <f t="shared" si="10"/>
        <v>0.0021899999999999142</v>
      </c>
      <c r="H29" s="21">
        <f t="shared" si="8"/>
        <v>-0.030385633866458317</v>
      </c>
      <c r="I29" s="21">
        <f t="shared" si="9"/>
        <v>-0.023483298774740757</v>
      </c>
      <c r="J29" s="21">
        <f t="shared" si="11"/>
        <v>-0.172628617363344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'[1]сырье'!L252</f>
        <v>76.65</v>
      </c>
      <c r="F30" s="29" t="str">
        <f>'[1]сырье'!I252</f>
        <v>76,950</v>
      </c>
      <c r="G30" s="21">
        <f t="shared" si="10"/>
        <v>0.003913894324853118</v>
      </c>
      <c r="H30" s="21">
        <f t="shared" si="8"/>
        <v>-0.14194915254237295</v>
      </c>
      <c r="I30" s="21">
        <f t="shared" si="9"/>
        <v>-0.202094566569888</v>
      </c>
      <c r="J30" s="21">
        <f t="shared" si="11"/>
        <v>-0.46282722513089003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'[1]сырье'!L256</f>
        <v>20.86</v>
      </c>
      <c r="F31" s="29" t="str">
        <f>'[1]сырье'!I256</f>
        <v>20,710</v>
      </c>
      <c r="G31" s="21">
        <f t="shared" si="10"/>
        <v>-0.007190795781399695</v>
      </c>
      <c r="H31" s="21">
        <f t="shared" si="8"/>
        <v>-0.011455847255369855</v>
      </c>
      <c r="I31" s="21">
        <f t="shared" si="9"/>
        <v>-0.11077715757835971</v>
      </c>
      <c r="J31" s="21">
        <f t="shared" si="11"/>
        <v>-0.34751102709514803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'[1]сырье'!L251</f>
        <v>625</v>
      </c>
      <c r="F32" s="29" t="str">
        <f>'[1]сырье'!I251</f>
        <v>626,000</v>
      </c>
      <c r="G32" s="21">
        <f t="shared" si="10"/>
        <v>0.0016000000000000458</v>
      </c>
      <c r="H32" s="21">
        <f t="shared" si="8"/>
        <v>-0.004769475357710662</v>
      </c>
      <c r="I32" s="21">
        <f t="shared" si="9"/>
        <v>-0.039877300613496924</v>
      </c>
      <c r="J32" s="21">
        <f>IF(ISERROR(F32/B32-1),"н/д",F32/B32-1)</f>
        <v>0.0313014827018121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'[1]сырье'!L255</f>
        <v>672</v>
      </c>
      <c r="F33" s="29" t="str">
        <f>'[1]сырье'!I255</f>
        <v>672,000</v>
      </c>
      <c r="G33" s="21">
        <f t="shared" si="10"/>
        <v>0</v>
      </c>
      <c r="H33" s="21">
        <f t="shared" si="8"/>
        <v>0.022831050228310446</v>
      </c>
      <c r="I33" s="21">
        <f t="shared" si="9"/>
        <v>-0.03724928366762181</v>
      </c>
      <c r="J33" s="21">
        <f>IF(ISERROR(F33/B33-1),"н/д",F33/B33-1)</f>
        <v>-0.12185786419196709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41046</v>
      </c>
      <c r="F35" s="35">
        <f>I1</f>
        <v>41047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655.5</v>
      </c>
      <c r="F37" s="19">
        <f>'[1]ост. ср-тв на кс'!R5</f>
        <v>634.5</v>
      </c>
      <c r="G37" s="21">
        <f t="shared" si="12"/>
        <v>-0.03203661327231122</v>
      </c>
      <c r="H37" s="21">
        <f aca="true" t="shared" si="13" ref="H37:H42">IF(ISERROR(F37/D37-1),"н/д",F37/D37-1)</f>
        <v>-0.26570998726999195</v>
      </c>
      <c r="I37" s="21">
        <f aca="true" t="shared" si="14" ref="I37:I42">IF(ISERROR(F37/C37-1),"н/д",F37/C37-1)</f>
        <v>-0.3534746280823313</v>
      </c>
      <c r="J37" s="21">
        <f aca="true" t="shared" si="15" ref="J37:J42">IF(ISERROR(F37/B37-1),"н/д",F37/B37-1)</f>
        <v>-0.3484288354898336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479.2</v>
      </c>
      <c r="F38" s="19">
        <f>'[1]ост. ср-тв на кс'!T5</f>
        <v>458.2</v>
      </c>
      <c r="G38" s="21">
        <f t="shared" si="12"/>
        <v>-0.04382303839732893</v>
      </c>
      <c r="H38" s="21">
        <f t="shared" si="13"/>
        <v>-0.3048095888332575</v>
      </c>
      <c r="I38" s="21">
        <f t="shared" si="14"/>
        <v>-0.3770224337185588</v>
      </c>
      <c r="J38" s="21">
        <f t="shared" si="15"/>
        <v>-0.2826052919993738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6.22</v>
      </c>
      <c r="F39" s="29">
        <f>'[1]mibid-mibor'!D8</f>
        <v>6.22</v>
      </c>
      <c r="G39" s="21">
        <f t="shared" si="12"/>
        <v>0</v>
      </c>
      <c r="H39" s="21">
        <f t="shared" si="13"/>
        <v>0.006472491909385036</v>
      </c>
      <c r="I39" s="21">
        <f t="shared" si="14"/>
        <v>-0.020472440944881876</v>
      </c>
      <c r="J39" s="21">
        <f t="shared" si="15"/>
        <v>-0.11142857142857143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7.13</v>
      </c>
      <c r="F40" s="29">
        <f>'[1]mibid-mibor'!F8</f>
        <v>7.13</v>
      </c>
      <c r="G40" s="21">
        <f t="shared" si="12"/>
        <v>0</v>
      </c>
      <c r="H40" s="21">
        <f t="shared" si="13"/>
        <v>-0.00557880055788007</v>
      </c>
      <c r="I40" s="21">
        <f t="shared" si="14"/>
        <v>-0.03518267929634644</v>
      </c>
      <c r="J40" s="21">
        <f t="shared" si="15"/>
        <v>0.5399568034557236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30.975773350685756</v>
      </c>
      <c r="F41" s="29">
        <f>'[1]МакроDelay'!J8</f>
        <v>30.9417</v>
      </c>
      <c r="G41" s="21">
        <f t="shared" si="12"/>
        <v>-0.0010999999999999899</v>
      </c>
      <c r="H41" s="21">
        <f>IF(ISERROR(F41/D41-1),"н/д",F41/D41-1)</f>
        <v>0.05160493067735605</v>
      </c>
      <c r="I41" s="21">
        <f t="shared" si="14"/>
        <v>-0.038962713402294846</v>
      </c>
      <c r="J41" s="21">
        <f t="shared" si="15"/>
        <v>0.007216796875000098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39.33015166189083</v>
      </c>
      <c r="F42" s="29">
        <f>'[1]МакроDelay'!J11</f>
        <v>39.3919</v>
      </c>
      <c r="G42" s="21">
        <f t="shared" si="12"/>
        <v>0.0015700000000000713</v>
      </c>
      <c r="H42" s="21">
        <f t="shared" si="13"/>
        <v>0.01662099097386216</v>
      </c>
      <c r="I42" s="21">
        <f t="shared" si="14"/>
        <v>-0.05469916389223495</v>
      </c>
      <c r="J42" s="21">
        <f t="shared" si="15"/>
        <v>-0.01000502638853984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'[1]ЗВР-cbr'!D4</f>
        <v>41033</v>
      </c>
      <c r="E43" s="40">
        <f>'[1]ЗВР-cbr'!D4</f>
        <v>41033</v>
      </c>
      <c r="F43" s="40">
        <f>'[1]ЗВР-cbr'!D3</f>
        <v>41040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522,9</v>
      </c>
      <c r="E44" s="19" t="str">
        <f>'[1]ЗВР-cbr'!L4</f>
        <v>522,9</v>
      </c>
      <c r="F44" s="19" t="str">
        <f>'[1]ЗВР-cbr'!L3</f>
        <v>518,8</v>
      </c>
      <c r="G44" s="21">
        <f>IF(ISERROR(F44/E44-1),"н/д",F44/E44-1)</f>
        <v>-0.007840887358959714</v>
      </c>
      <c r="H44" s="21"/>
      <c r="I44" s="21">
        <f>IF(ISERROR(F44/C44-1),"н/д",F44/C44-1)</f>
        <v>0.04176706827309218</v>
      </c>
      <c r="J44" s="21">
        <f>IF(ISERROR(F44/B44-1),"н/д",F44/B44-1)</f>
        <v>0.18528672606808305</v>
      </c>
      <c r="K44" s="13"/>
    </row>
    <row r="45" spans="1:11" ht="18.75">
      <c r="A45" s="42"/>
      <c r="B45" s="40">
        <v>40544</v>
      </c>
      <c r="C45" s="40">
        <v>40909</v>
      </c>
      <c r="D45" s="40">
        <v>41027</v>
      </c>
      <c r="E45" s="40">
        <v>41034</v>
      </c>
      <c r="F45" s="40">
        <v>41043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1.8</v>
      </c>
      <c r="E46" s="20">
        <v>1.9</v>
      </c>
      <c r="F46" s="20">
        <v>2</v>
      </c>
      <c r="G46" s="21">
        <f>IF(ISERROR(F46-E46),"н/д",F46-E46)/100</f>
        <v>0.0010000000000000009</v>
      </c>
      <c r="H46" s="21">
        <f>IF(ISERROR(F46-D46),"н/д",F46-D46)/100</f>
        <v>0.0019999999999999996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'[1]ПромПр-во'!B31</f>
        <v>104</v>
      </c>
      <c r="D49" s="19">
        <f>'[1]ПромПр-во'!B28</f>
        <v>103.8</v>
      </c>
      <c r="E49" s="19">
        <f>'[1]ПромПр-во'!B29</f>
        <v>106.5</v>
      </c>
      <c r="F49" s="19">
        <f>'[1]ПромПр-во'!B30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40878</v>
      </c>
      <c r="E58" s="45">
        <v>40909</v>
      </c>
      <c r="F58" s="45">
        <v>40940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50.979</v>
      </c>
      <c r="E59" s="20">
        <v>40.1</v>
      </c>
      <c r="F59" s="20">
        <v>45</v>
      </c>
      <c r="G59" s="21">
        <f>IF(ISERROR(F59/E59-1),"н/д",F59/E59-1)</f>
        <v>0.12219451371571077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30.539</v>
      </c>
      <c r="E60" s="20">
        <v>19.6</v>
      </c>
      <c r="F60" s="20">
        <v>25.2</v>
      </c>
      <c r="G60" s="21">
        <f>IF(ISERROR(F60/E60-1),"н/д",F60/E60-1)</f>
        <v>0.2857142857142856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20.439999999999998</v>
      </c>
      <c r="E61" s="20">
        <f>E59-E60</f>
        <v>20.5</v>
      </c>
      <c r="F61" s="20">
        <f>F59-F60</f>
        <v>19.8</v>
      </c>
      <c r="G61" s="21">
        <f>IF(ISERROR(F61/E61-1),"н/д",F61/E61-1)</f>
        <v>-0.03414634146341455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9"/>
      <c r="B69" s="49"/>
      <c r="C69" s="50"/>
      <c r="D69" s="51"/>
      <c r="E69" s="51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2012-05-18T10:40:43Z</dcterms:created>
  <dcterms:modified xsi:type="dcterms:W3CDTF">2012-05-18T10:41:28Z</dcterms:modified>
  <cp:category/>
  <cp:version/>
  <cp:contentType/>
  <cp:contentStatus/>
</cp:coreProperties>
</file>