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calcMode="autoNoTable"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<sst xmlns="http://schemas.openxmlformats.org/spreadsheetml/2006/main" count="88" uniqueCount="77">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</sst>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4">
          <cell r="K294" t="str">
            <v>945,95</v>
          </cell>
          <cell r="S294">
            <v>954.83</v>
          </cell>
        </row>
        <row r="322">
          <cell r="K322" t="str">
            <v>3965,05</v>
          </cell>
          <cell r="S322">
            <v>3981.57</v>
          </cell>
        </row>
        <row r="366">
          <cell r="K366" t="str">
            <v>7124,89</v>
          </cell>
          <cell r="S366">
            <v>7147.75</v>
          </cell>
        </row>
        <row r="375">
          <cell r="K375" t="str">
            <v>426,92</v>
          </cell>
          <cell r="S375">
            <v>436.75</v>
          </cell>
        </row>
      </sheetData>
      <sheetData sheetId="2">
        <row r="14">
          <cell r="I14" t="str">
            <v>6272,31</v>
          </cell>
          <cell r="L14">
            <v>6285.75</v>
          </cell>
        </row>
        <row r="263">
          <cell r="I263" t="str">
            <v>5289,43</v>
          </cell>
          <cell r="L263">
            <v>5266.41</v>
          </cell>
        </row>
        <row r="320">
          <cell r="I320" t="str">
            <v>3002,54</v>
          </cell>
          <cell r="L320">
            <v>3003.27</v>
          </cell>
        </row>
      </sheetData>
      <sheetData sheetId="3">
        <row r="2">
          <cell r="G2" t="str">
            <v>12496,15</v>
          </cell>
          <cell r="H2">
            <v>12502.77647152991</v>
          </cell>
        </row>
        <row r="5">
          <cell r="G5" t="str">
            <v>8563,38</v>
          </cell>
          <cell r="H5">
            <v>8556.62026998671</v>
          </cell>
        </row>
        <row r="6">
          <cell r="G6" t="str">
            <v>1258,68</v>
          </cell>
          <cell r="H6">
            <v>1264.2426677380474</v>
          </cell>
        </row>
        <row r="8">
          <cell r="G8" t="str">
            <v>1251,43</v>
          </cell>
          <cell r="H8">
            <v>1256.5441346279358</v>
          </cell>
        </row>
        <row r="10">
          <cell r="G10" t="str">
            <v>1318,86</v>
          </cell>
          <cell r="H10">
            <v>1316.6348870409008</v>
          </cell>
        </row>
        <row r="15">
          <cell r="G15" t="str">
            <v>2009,06</v>
          </cell>
          <cell r="H15">
            <v>2008.9997300080997</v>
          </cell>
        </row>
        <row r="16">
          <cell r="G16" t="str">
            <v>1555,05</v>
          </cell>
          <cell r="H16">
            <v>1548.407332543389</v>
          </cell>
        </row>
        <row r="17">
          <cell r="G17" t="str">
            <v>16880</v>
          </cell>
          <cell r="H17">
            <v>16755.007642983343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41040</v>
          </cell>
          <cell r="L3" t="str">
            <v>518,8</v>
          </cell>
        </row>
        <row r="4">
          <cell r="D4">
            <v>41033</v>
          </cell>
          <cell r="L4" t="str">
            <v>522,9</v>
          </cell>
        </row>
      </sheetData>
      <sheetData sheetId="5">
        <row r="8">
          <cell r="C8">
            <v>6.28</v>
          </cell>
          <cell r="D8">
            <v>6.28</v>
          </cell>
          <cell r="E8">
            <v>7.22</v>
          </cell>
          <cell r="F8">
            <v>7.22</v>
          </cell>
        </row>
      </sheetData>
      <sheetData sheetId="6">
        <row r="8">
          <cell r="J8">
            <v>31.3803</v>
          </cell>
          <cell r="M8">
            <v>31.06437530316679</v>
          </cell>
        </row>
        <row r="11">
          <cell r="J11">
            <v>39.7651</v>
          </cell>
          <cell r="M11">
            <v>39.737681000109916</v>
          </cell>
        </row>
      </sheetData>
      <sheetData sheetId="7">
        <row r="239">
          <cell r="I239" t="str">
            <v>105,230</v>
          </cell>
          <cell r="L239">
            <v>105.56</v>
          </cell>
        </row>
        <row r="244">
          <cell r="I244" t="str">
            <v>90,130</v>
          </cell>
          <cell r="L244">
            <v>89.89999999999999</v>
          </cell>
        </row>
        <row r="251">
          <cell r="I251" t="str">
            <v>604,500</v>
          </cell>
          <cell r="L251">
            <v>603.5</v>
          </cell>
        </row>
        <row r="252">
          <cell r="I252" t="str">
            <v>73,050</v>
          </cell>
          <cell r="L252">
            <v>71.50999999999999</v>
          </cell>
        </row>
        <row r="255">
          <cell r="I255" t="str">
            <v>694,500</v>
          </cell>
          <cell r="L255">
            <v>686.5</v>
          </cell>
        </row>
        <row r="256">
          <cell r="I256" t="str">
            <v>19,540</v>
          </cell>
          <cell r="L256">
            <v>19.509999999999998</v>
          </cell>
        </row>
        <row r="266">
          <cell r="N266">
            <v>7535.400121479115</v>
          </cell>
          <cell r="P266">
            <v>7489.103046420291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1102,1</v>
          </cell>
        </row>
        <row r="5">
          <cell r="J5" t="str">
            <v>1097,8</v>
          </cell>
        </row>
        <row r="6">
          <cell r="J6" t="str">
            <v>809,7</v>
          </cell>
        </row>
        <row r="28">
          <cell r="J28" t="str">
            <v>1041,1</v>
          </cell>
        </row>
        <row r="29">
          <cell r="J29" t="str">
            <v>973,8</v>
          </cell>
        </row>
        <row r="30">
          <cell r="J30" t="str">
            <v>1037,1</v>
          </cell>
        </row>
      </sheetData>
      <sheetData sheetId="10">
        <row r="29">
          <cell r="B29">
            <v>103.8</v>
          </cell>
        </row>
        <row r="30">
          <cell r="B30">
            <v>106.5</v>
          </cell>
        </row>
        <row r="31">
          <cell r="B31">
            <v>102</v>
          </cell>
        </row>
        <row r="34">
          <cell r="B34">
            <v>103.3</v>
          </cell>
        </row>
      </sheetData>
      <sheetData sheetId="11">
        <row r="5">
          <cell r="R5">
            <v>644.1</v>
          </cell>
          <cell r="S5">
            <v>658.7</v>
          </cell>
          <cell r="T5">
            <v>463</v>
          </cell>
          <cell r="U5">
            <v>484.2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41053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41052</v>
      </c>
      <c r="F4" s="14">
        <f>I1</f>
        <v>41053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1256.5441346279358</v>
      </c>
      <c r="F6" s="19" t="str">
        <f>'[1]инд-обновл'!G8</f>
        <v>1251,43</v>
      </c>
      <c r="G6" s="21">
        <f>IF(ISERROR(F6/E6-1),"н/д",F6/E6-1)</f>
        <v>-0.004070000000000018</v>
      </c>
      <c r="H6" s="21">
        <f>IF(ISERROR(F6/D6-1),"н/д",F6/D6-1)</f>
        <v>-0.15070522762465144</v>
      </c>
      <c r="I6" s="21">
        <f>IF(ISERROR(F6/C6-1),"н/д",F6/C6-1)</f>
        <v>-0.12499232223745982</v>
      </c>
      <c r="J6" s="21">
        <f>IF(ISERROR(F6/B6-1),"н/д",F6/B6-1)</f>
        <v>-0.2929774011299434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1264.2426677380474</v>
      </c>
      <c r="F7" s="19" t="str">
        <f>'[1]инд-обновл'!G6</f>
        <v>1258,68</v>
      </c>
      <c r="G7" s="21">
        <f>IF(ISERROR(F7/E7-1),"н/д",F7/E7-1)</f>
        <v>-0.0043999999999999595</v>
      </c>
      <c r="H7" s="21">
        <f>IF(ISERROR(F7/D7-1),"н/д",F7/D7-1)</f>
        <v>-0.21034279229848352</v>
      </c>
      <c r="I7" s="21">
        <f>IF(ISERROR(F7/C7-1),"н/д",F7/C7-1)</f>
        <v>-0.13096026539219985</v>
      </c>
      <c r="J7" s="21">
        <f>IF(ISERROR(F7/B7-1),"н/д",F7/B7-1)</f>
        <v>-0.24539568345323737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12502.77647152991</v>
      </c>
      <c r="F9" s="26" t="str">
        <f>'[1]инд-обновл'!G2</f>
        <v>12496,15</v>
      </c>
      <c r="G9" s="21">
        <f aca="true" t="shared" si="0" ref="G9:G15">IF(ISERROR(F9/E9-1),"н/д",F9/E9-1)</f>
        <v>-0.0005300000000000304</v>
      </c>
      <c r="H9" s="21">
        <f>IF(ISERROR(F9/D9-1),"н/д",F9/D9-1)</f>
        <v>-0.054299778490163764</v>
      </c>
      <c r="I9" s="21">
        <f>IF(ISERROR(F9/C9-1),"н/д",F9/C9-1)</f>
        <v>0.011020593390135502</v>
      </c>
      <c r="J9" s="21">
        <f aca="true" t="shared" si="1" ref="J9:J15">IF(ISERROR(F9/B9-1),"н/д",F9/B9-1)</f>
        <v>0.07033404710920776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-0.007870820894291364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1316.6348870409008</v>
      </c>
      <c r="F11" s="25" t="str">
        <f>'[1]инд-обновл'!G10</f>
        <v>1318,86</v>
      </c>
      <c r="G11" s="21">
        <f t="shared" si="0"/>
        <v>0.0016899999999999693</v>
      </c>
      <c r="H11" s="21">
        <f>IF(ISERROR(F11/D11-1),"н/д",F11/D11-1)</f>
        <v>-0.05654724815410228</v>
      </c>
      <c r="I11" s="21">
        <f t="shared" si="3"/>
        <v>0.03212354462403355</v>
      </c>
      <c r="J11" s="21">
        <f t="shared" si="1"/>
        <v>0.036839622641509306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'[1]евр-индексы'!L320</f>
        <v>3003.27</v>
      </c>
      <c r="F12" s="25" t="str">
        <f>'[1]евр-индексы'!I320</f>
        <v>3002,54</v>
      </c>
      <c r="G12" s="21">
        <f t="shared" si="0"/>
        <v>-0.00024306838878951353</v>
      </c>
      <c r="H12" s="21">
        <f t="shared" si="2"/>
        <v>-0.0654444721115538</v>
      </c>
      <c r="I12" s="21">
        <f t="shared" si="3"/>
        <v>-0.042972435423413335</v>
      </c>
      <c r="J12" s="21">
        <f t="shared" si="1"/>
        <v>-0.21027354024197786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6285.75</v>
      </c>
      <c r="F13" s="26" t="str">
        <f>'[1]евр-индексы'!I14</f>
        <v>6272,31</v>
      </c>
      <c r="G13" s="21">
        <f t="shared" si="0"/>
        <v>-0.0021381696694904306</v>
      </c>
      <c r="H13" s="21">
        <f t="shared" si="2"/>
        <v>-0.07230679806365437</v>
      </c>
      <c r="I13" s="21">
        <f t="shared" si="3"/>
        <v>0.035390034863451714</v>
      </c>
      <c r="J13" s="21">
        <f t="shared" si="1"/>
        <v>-0.11282743988684574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'[1]евр-индексы'!L263</f>
        <v>5266.41</v>
      </c>
      <c r="F14" s="25" t="str">
        <f>'[1]евр-индексы'!I263</f>
        <v>5289,43</v>
      </c>
      <c r="G14" s="21">
        <f t="shared" si="0"/>
        <v>0.004371099097867592</v>
      </c>
      <c r="H14" s="21">
        <f t="shared" si="2"/>
        <v>-0.08994826426345814</v>
      </c>
      <c r="I14" s="21">
        <f t="shared" si="3"/>
        <v>-0.0637646733974313</v>
      </c>
      <c r="J14" s="21">
        <f t="shared" si="1"/>
        <v>-0.11191571524513089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8556.62026998671</v>
      </c>
      <c r="F15" s="25" t="str">
        <f>'[1]инд-обновл'!G5</f>
        <v>8563,38</v>
      </c>
      <c r="G15" s="21">
        <f t="shared" si="0"/>
        <v>0.0007900000000000684</v>
      </c>
      <c r="H15" s="21">
        <f t="shared" si="2"/>
        <v>-0.08422660596465992</v>
      </c>
      <c r="I15" s="21">
        <f t="shared" si="3"/>
        <v>0.020619268937316138</v>
      </c>
      <c r="J15" s="21">
        <f t="shared" si="1"/>
        <v>-0.18761218100749466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'[1]азия-индексы'!S366</f>
        <v>7147.75</v>
      </c>
      <c r="F17" s="25" t="str">
        <f>'[1]азия-индексы'!K366</f>
        <v>7124,89</v>
      </c>
      <c r="G17" s="21">
        <f aca="true" t="shared" si="4" ref="G17:G22">IF(ISERROR(F17/E17-1),"н/д",F17/E17-1)</f>
        <v>-0.0031982092266796824</v>
      </c>
      <c r="H17" s="21">
        <f aca="true" t="shared" si="5" ref="H17:H22">IF(ISERROR(F17/D17-1),"н/д",F17/D17-1)</f>
        <v>-0.050232480017915915</v>
      </c>
      <c r="I17" s="21">
        <f aca="true" t="shared" si="6" ref="I17:I22">IF(ISERROR(F17/C17-1),"н/д",F17/C17-1)</f>
        <v>0.0044903172687593695</v>
      </c>
      <c r="J17" s="21">
        <f aca="true" t="shared" si="7" ref="J17:J22">IF(ISERROR(F17/B17-1),"н/д",F17/B17-1)</f>
        <v>-0.19200612383760485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'[1]азия-индексы'!S375</f>
        <v>436.75</v>
      </c>
      <c r="F18" s="25" t="str">
        <f>'[1]азия-индексы'!K375</f>
        <v>426,92</v>
      </c>
      <c r="G18" s="21">
        <f t="shared" si="4"/>
        <v>-0.022507155123068112</v>
      </c>
      <c r="H18" s="21">
        <f t="shared" si="5"/>
        <v>-0.09888764590413068</v>
      </c>
      <c r="I18" s="21">
        <f>IF(ISERROR(F18/C18-1),"н/д",F18/C18-1)</f>
        <v>0.25816338559471896</v>
      </c>
      <c r="J18" s="21">
        <f t="shared" si="7"/>
        <v>-0.1124324324324324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16026.41</v>
      </c>
      <c r="F19" s="25">
        <v>15959.34031</v>
      </c>
      <c r="G19" s="21">
        <f t="shared" si="4"/>
        <v>-0.004184947845462639</v>
      </c>
      <c r="H19" s="21">
        <f t="shared" si="5"/>
        <v>-0.06857082685264893</v>
      </c>
      <c r="I19" s="21">
        <f t="shared" si="6"/>
        <v>0.009144664590963414</v>
      </c>
      <c r="J19" s="21">
        <f t="shared" si="7"/>
        <v>-0.16688990120242175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'[1]азия-индексы'!S322</f>
        <v>3981.57</v>
      </c>
      <c r="F20" s="25" t="str">
        <f>'[1]азия-индексы'!K322</f>
        <v>3965,05</v>
      </c>
      <c r="G20" s="21">
        <f t="shared" si="4"/>
        <v>-0.004149117056839402</v>
      </c>
      <c r="H20" s="21">
        <f t="shared" si="5"/>
        <v>-0.05503826272226564</v>
      </c>
      <c r="I20" s="21">
        <f t="shared" si="6"/>
        <v>0.01953680442882222</v>
      </c>
      <c r="J20" s="21">
        <f>IF(ISERROR(F20/B20-1),"н/д",F20/B20-1)</f>
        <v>0.13970968669157813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'[1]азия-индексы'!S294</f>
        <v>954.83</v>
      </c>
      <c r="F21" s="25" t="str">
        <f>'[1]азия-индексы'!K294</f>
        <v>945,95</v>
      </c>
      <c r="G21" s="21">
        <f t="shared" si="4"/>
        <v>-0.009300084831854849</v>
      </c>
      <c r="H21" s="21">
        <f t="shared" si="5"/>
        <v>0.005955229435848475</v>
      </c>
      <c r="I21" s="21">
        <f t="shared" si="6"/>
        <v>0.1152177501119993</v>
      </c>
      <c r="J21" s="21">
        <f t="shared" si="7"/>
        <v>-0.24864972200158852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56590.24</v>
      </c>
      <c r="F22" s="25">
        <v>55038.75</v>
      </c>
      <c r="G22" s="21">
        <f t="shared" si="4"/>
        <v>-0.02741621170010944</v>
      </c>
      <c r="H22" s="21">
        <f t="shared" si="5"/>
        <v>-0.11510503703813268</v>
      </c>
      <c r="I22" s="21">
        <f t="shared" si="6"/>
        <v>-0.060778114540915085</v>
      </c>
      <c r="J22" s="21">
        <f t="shared" si="7"/>
        <v>-0.21515652164985144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'[1]сырье'!L239</f>
        <v>105.56</v>
      </c>
      <c r="F24" s="29" t="str">
        <f>'[1]сырье'!I239</f>
        <v>105,230</v>
      </c>
      <c r="G24" s="21">
        <f>IF(ISERROR(F24/E24-1),"н/д",F24/E24-1)</f>
        <v>-0.0031261841606669005</v>
      </c>
      <c r="H24" s="21">
        <f aca="true" t="shared" si="8" ref="H24:H33">IF(ISERROR(F24/D24-1),"н/д",F24/D24-1)</f>
        <v>-0.12059167641651336</v>
      </c>
      <c r="I24" s="21">
        <f aca="true" t="shared" si="9" ref="I24:I33">IF(ISERROR(F24/C24-1),"н/д",F24/C24-1)</f>
        <v>-0.06420631391729659</v>
      </c>
      <c r="J24" s="21">
        <f>IF(ISERROR(F24/B24-1),"н/д",F24/B24-1)</f>
        <v>0.09958202716823417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'[1]сырье'!L244</f>
        <v>89.89999999999999</v>
      </c>
      <c r="F25" s="29" t="str">
        <f>'[1]сырье'!I244</f>
        <v>90,130</v>
      </c>
      <c r="G25" s="21">
        <f aca="true" t="shared" si="10" ref="G25:G33">IF(ISERROR(F25/E25-1),"н/д",F25/E25-1)</f>
        <v>0.0025583982202448396</v>
      </c>
      <c r="H25" s="21">
        <f t="shared" si="8"/>
        <v>-0.15099849284099476</v>
      </c>
      <c r="I25" s="21">
        <f t="shared" si="9"/>
        <v>-0.11035435791136106</v>
      </c>
      <c r="J25" s="21">
        <f aca="true" t="shared" si="11" ref="J25:J31">IF(ISERROR(F25/B25-1),"н/д",F25/B25-1)</f>
        <v>0.009859943977591046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1548.407332543389</v>
      </c>
      <c r="F26" s="19" t="str">
        <f>'[1]инд-обновл'!G16</f>
        <v>1555,05</v>
      </c>
      <c r="G26" s="21">
        <f t="shared" si="10"/>
        <v>0.004289999999999905</v>
      </c>
      <c r="H26" s="21">
        <f t="shared" si="8"/>
        <v>-0.06457540325261235</v>
      </c>
      <c r="I26" s="21">
        <f t="shared" si="9"/>
        <v>-0.03299064470073432</v>
      </c>
      <c r="J26" s="21">
        <f t="shared" si="11"/>
        <v>0.131686194600102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'[1]сырье'!P266</f>
        <v>7489.103046420291</v>
      </c>
      <c r="F27" s="29">
        <f>'[1]сырье'!N266</f>
        <v>7535.400121479115</v>
      </c>
      <c r="G27" s="21">
        <f t="shared" si="10"/>
        <v>0.006181925228142315</v>
      </c>
      <c r="H27" s="21">
        <f t="shared" si="8"/>
        <v>-0.11404872991187143</v>
      </c>
      <c r="I27" s="21">
        <f t="shared" si="9"/>
        <v>0.0005854800936766491</v>
      </c>
      <c r="J27" s="21">
        <f t="shared" si="11"/>
        <v>-0.19849811505710568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16755.007642983343</v>
      </c>
      <c r="F28" s="29" t="str">
        <f>'[1]инд-обновл'!G17</f>
        <v>16880</v>
      </c>
      <c r="G28" s="21">
        <f t="shared" si="10"/>
        <v>0.007460000000000022</v>
      </c>
      <c r="H28" s="21">
        <f t="shared" si="8"/>
        <v>-0.046597693130028706</v>
      </c>
      <c r="I28" s="21">
        <f t="shared" si="9"/>
        <v>-0.11623351125065406</v>
      </c>
      <c r="J28" s="21">
        <f t="shared" si="11"/>
        <v>-0.2929842931937173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2008.9997300080997</v>
      </c>
      <c r="F29" s="29" t="str">
        <f>'[1]инд-обновл'!G15</f>
        <v>2009,06</v>
      </c>
      <c r="G29" s="21">
        <f t="shared" si="10"/>
        <v>2.999999999997449E-05</v>
      </c>
      <c r="H29" s="21">
        <f t="shared" si="8"/>
        <v>-0.05367333571811839</v>
      </c>
      <c r="I29" s="21">
        <f t="shared" si="9"/>
        <v>-0.04693677737983026</v>
      </c>
      <c r="J29" s="21">
        <f t="shared" si="11"/>
        <v>-0.1925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'[1]сырье'!L252</f>
        <v>71.50999999999999</v>
      </c>
      <c r="F30" s="29" t="str">
        <f>'[1]сырье'!I252</f>
        <v>73,050</v>
      </c>
      <c r="G30" s="21">
        <f t="shared" si="10"/>
        <v>0.021535449587470445</v>
      </c>
      <c r="H30" s="21">
        <f t="shared" si="8"/>
        <v>-0.18543710972346128</v>
      </c>
      <c r="I30" s="21">
        <f t="shared" si="9"/>
        <v>-0.24253421816673582</v>
      </c>
      <c r="J30" s="21">
        <f t="shared" si="11"/>
        <v>-0.49005235602094244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'[1]сырье'!L256</f>
        <v>19.509999999999998</v>
      </c>
      <c r="F31" s="29" t="str">
        <f>'[1]сырье'!I256</f>
        <v>19,540</v>
      </c>
      <c r="G31" s="21">
        <f t="shared" si="10"/>
        <v>0.0015376729882112805</v>
      </c>
      <c r="H31" s="21">
        <f t="shared" si="8"/>
        <v>-0.06730310262529837</v>
      </c>
      <c r="I31" s="21">
        <f t="shared" si="9"/>
        <v>-0.16101331043366252</v>
      </c>
      <c r="J31" s="21">
        <f t="shared" si="11"/>
        <v>-0.3843730308758664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'[1]сырье'!L251</f>
        <v>603.5</v>
      </c>
      <c r="F32" s="29" t="str">
        <f>'[1]сырье'!I251</f>
        <v>604,500</v>
      </c>
      <c r="G32" s="21">
        <f t="shared" si="10"/>
        <v>0.001657000828500399</v>
      </c>
      <c r="H32" s="21">
        <f t="shared" si="8"/>
        <v>-0.03895071542130368</v>
      </c>
      <c r="I32" s="21">
        <f t="shared" si="9"/>
        <v>-0.07285276073619629</v>
      </c>
      <c r="J32" s="21">
        <f>IF(ISERROR(F32/B32-1),"н/д",F32/B32-1)</f>
        <v>-0.004118616144975329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'[1]сырье'!L255</f>
        <v>686.5</v>
      </c>
      <c r="F33" s="29" t="str">
        <f>'[1]сырье'!I255</f>
        <v>694,500</v>
      </c>
      <c r="G33" s="21">
        <f t="shared" si="10"/>
        <v>0.011653313911143437</v>
      </c>
      <c r="H33" s="21">
        <f t="shared" si="8"/>
        <v>0.057077625570776336</v>
      </c>
      <c r="I33" s="21">
        <f t="shared" si="9"/>
        <v>-0.005014326647564515</v>
      </c>
      <c r="J33" s="21">
        <f>IF(ISERROR(F33/B33-1),"н/д",F33/B33-1)</f>
        <v>-0.09245578375196606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41052</v>
      </c>
      <c r="F35" s="35">
        <f>I1</f>
        <v>41053</v>
      </c>
      <c r="G35" s="36"/>
      <c r="H35" s="37"/>
      <c r="I35" s="36"/>
      <c r="J35" s="38">
        <f>WEEKDAY(F35)</f>
        <v>5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658.7</v>
      </c>
      <c r="F37" s="19">
        <f>'[1]ост. ср-тв на кс'!R5</f>
        <v>644.1</v>
      </c>
      <c r="G37" s="21">
        <f t="shared" si="12"/>
        <v>-0.022164870198876585</v>
      </c>
      <c r="H37" s="21">
        <f aca="true" t="shared" si="13" ref="H37:H42">IF(ISERROR(F37/D37-1),"н/д",F37/D37-1)</f>
        <v>-0.25460016201828495</v>
      </c>
      <c r="I37" s="21">
        <f aca="true" t="shared" si="14" ref="I37:I42">IF(ISERROR(F37/C37-1),"н/д",F37/C37-1)</f>
        <v>-0.3436926839209292</v>
      </c>
      <c r="J37" s="21">
        <f aca="true" t="shared" si="15" ref="J37:J42">IF(ISERROR(F37/B37-1),"н/д",F37/B37-1)</f>
        <v>-0.3385705483672211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484.2</v>
      </c>
      <c r="F38" s="19">
        <f>'[1]ост. ср-тв на кс'!T5</f>
        <v>463</v>
      </c>
      <c r="G38" s="21">
        <f t="shared" si="12"/>
        <v>-0.043783560512185016</v>
      </c>
      <c r="H38" s="21">
        <f t="shared" si="13"/>
        <v>-0.2975269306630254</v>
      </c>
      <c r="I38" s="21">
        <f t="shared" si="14"/>
        <v>-0.3704962610469069</v>
      </c>
      <c r="J38" s="21">
        <f t="shared" si="15"/>
        <v>-0.2750900266165649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6.28</v>
      </c>
      <c r="F39" s="29">
        <f>'[1]mibid-mibor'!D8</f>
        <v>6.28</v>
      </c>
      <c r="G39" s="21">
        <f t="shared" si="12"/>
        <v>0</v>
      </c>
      <c r="H39" s="21">
        <f t="shared" si="13"/>
        <v>0.016181229773462924</v>
      </c>
      <c r="I39" s="21">
        <f t="shared" si="14"/>
        <v>-0.011023622047244053</v>
      </c>
      <c r="J39" s="21">
        <f t="shared" si="15"/>
        <v>-0.10285714285714287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7.22</v>
      </c>
      <c r="F40" s="29">
        <f>'[1]mibid-mibor'!F8</f>
        <v>7.22</v>
      </c>
      <c r="G40" s="21">
        <f t="shared" si="12"/>
        <v>0</v>
      </c>
      <c r="H40" s="21">
        <f t="shared" si="13"/>
        <v>0.0069735006973501434</v>
      </c>
      <c r="I40" s="21">
        <f t="shared" si="14"/>
        <v>-0.023004059539918797</v>
      </c>
      <c r="J40" s="21">
        <f t="shared" si="15"/>
        <v>0.5593952483801297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31.06437530316679</v>
      </c>
      <c r="F41" s="29">
        <f>'[1]МакроDelay'!J8</f>
        <v>31.3803</v>
      </c>
      <c r="G41" s="21">
        <f t="shared" si="12"/>
        <v>0.010170000000000012</v>
      </c>
      <c r="H41" s="21">
        <f>IF(ISERROR(F41/D41-1),"н/д",F41/D41-1)</f>
        <v>0.06651147823599324</v>
      </c>
      <c r="I41" s="21">
        <f t="shared" si="14"/>
        <v>-0.02533996630366253</v>
      </c>
      <c r="J41" s="21">
        <f t="shared" si="15"/>
        <v>0.02149414062499999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39.737681000109916</v>
      </c>
      <c r="F42" s="29">
        <f>'[1]МакроDelay'!J11</f>
        <v>39.7651</v>
      </c>
      <c r="G42" s="21">
        <f t="shared" si="12"/>
        <v>0.0006900000000000794</v>
      </c>
      <c r="H42" s="21">
        <f t="shared" si="13"/>
        <v>0.026252487647834277</v>
      </c>
      <c r="I42" s="21">
        <f t="shared" si="14"/>
        <v>-0.045743356428380344</v>
      </c>
      <c r="J42" s="21">
        <f t="shared" si="15"/>
        <v>-0.0006257853732094532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'[1]ЗВР-cbr'!D4</f>
        <v>41033</v>
      </c>
      <c r="E43" s="40">
        <f>'[1]ЗВР-cbr'!D4</f>
        <v>41033</v>
      </c>
      <c r="F43" s="40">
        <f>'[1]ЗВР-cbr'!D3</f>
        <v>41040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'[1]ЗВР-cbr'!L4</f>
        <v>522,9</v>
      </c>
      <c r="E44" s="19" t="str">
        <f>'[1]ЗВР-cbr'!L4</f>
        <v>522,9</v>
      </c>
      <c r="F44" s="19" t="str">
        <f>'[1]ЗВР-cbr'!L3</f>
        <v>518,8</v>
      </c>
      <c r="G44" s="21">
        <f>IF(ISERROR(F44/E44-1),"н/д",F44/E44-1)</f>
        <v>-0.007840887358959714</v>
      </c>
      <c r="H44" s="21"/>
      <c r="I44" s="21">
        <f>IF(ISERROR(F44/C44-1),"н/д",F44/C44-1)</f>
        <v>0.04176706827309218</v>
      </c>
      <c r="J44" s="21">
        <f>IF(ISERROR(F44/B44-1),"н/д",F44/B44-1)</f>
        <v>0.18528672606808305</v>
      </c>
      <c r="K44" s="13"/>
    </row>
    <row r="45" spans="1:11" ht="18.75">
      <c r="A45" s="42"/>
      <c r="B45" s="40">
        <v>40544</v>
      </c>
      <c r="C45" s="40">
        <v>40909</v>
      </c>
      <c r="D45" s="40">
        <v>41027</v>
      </c>
      <c r="E45" s="40">
        <v>41043</v>
      </c>
      <c r="F45" s="40">
        <v>41050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1.8</v>
      </c>
      <c r="E46" s="20">
        <v>2</v>
      </c>
      <c r="F46" s="20">
        <v>2.1</v>
      </c>
      <c r="G46" s="21">
        <f>IF(ISERROR(F46-E46),"н/д",F46-E46)/100</f>
        <v>0.0010000000000000009</v>
      </c>
      <c r="H46" s="21">
        <f>IF(ISERROR(F46-D46),"н/д",F46-D46)/100</f>
        <v>0.0030000000000000005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'[1]ПромПр-во'!B34</f>
        <v>103.3</v>
      </c>
      <c r="D49" s="19">
        <f>'[1]ПромПр-во'!B29</f>
        <v>103.8</v>
      </c>
      <c r="E49" s="19">
        <f>'[1]ПромПр-во'!B30</f>
        <v>106.5</v>
      </c>
      <c r="F49" s="19">
        <f>'[1]ПромПр-во'!B31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40940</v>
      </c>
      <c r="E54" s="45">
        <v>40969</v>
      </c>
      <c r="F54" s="45">
        <v>41000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809,7</v>
      </c>
      <c r="E55" s="19" t="str">
        <f>'[1]Дох-Расх фед.б.'!J5</f>
        <v>1097,8</v>
      </c>
      <c r="F55" s="19" t="str">
        <f>'[1]Дох-Расх фед.б.'!J4</f>
        <v>1102,1</v>
      </c>
      <c r="G55" s="21">
        <f>IF(ISERROR(F55/E55-1),"н/д",F55/E55-1)</f>
        <v>0.003916924758608165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1037,1</v>
      </c>
      <c r="E56" s="19" t="str">
        <f>'[1]Дох-Расх фед.б.'!J29</f>
        <v>973,8</v>
      </c>
      <c r="F56" s="19" t="str">
        <f>'[1]Дох-Расх фед.б.'!J28</f>
        <v>1041,1</v>
      </c>
      <c r="G56" s="21">
        <f>IF(ISERROR(F56/E56-1),"н/д",F56/E56-1)</f>
        <v>0.06911070034914757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-227.39999999999986</v>
      </c>
      <c r="E57" s="25">
        <f>E55-E56</f>
        <v>124</v>
      </c>
      <c r="F57" s="19">
        <f>F55-F56</f>
        <v>61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40909</v>
      </c>
      <c r="E58" s="45">
        <v>40940</v>
      </c>
      <c r="F58" s="45">
        <v>40969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40.1</v>
      </c>
      <c r="E59" s="20">
        <v>45</v>
      </c>
      <c r="F59" s="20">
        <v>48</v>
      </c>
      <c r="G59" s="21">
        <f>IF(ISERROR(F59/E59-1),"н/д",F59/E59-1)</f>
        <v>0.06666666666666665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19.6</v>
      </c>
      <c r="E60" s="20">
        <v>25.2</v>
      </c>
      <c r="F60" s="20">
        <v>28.5</v>
      </c>
      <c r="G60" s="21">
        <f>IF(ISERROR(F60/E60-1),"н/д",F60/E60-1)</f>
        <v>0.13095238095238093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20.5</v>
      </c>
      <c r="E61" s="20">
        <f>E59-E60</f>
        <v>19.8</v>
      </c>
      <c r="F61" s="20">
        <f>F59-F60</f>
        <v>19.5</v>
      </c>
      <c r="G61" s="21">
        <f>IF(ISERROR(F61/E61-1),"н/д",F61/E61-1)</f>
        <v>-0.015151515151515138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9"/>
      <c r="B69" s="49"/>
      <c r="C69" s="50"/>
      <c r="D69" s="51"/>
      <c r="E69" s="51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2012-05-24T09:03:48Z</dcterms:created>
  <dcterms:modified xsi:type="dcterms:W3CDTF">2012-05-24T09:04:37Z</dcterms:modified>
  <cp:category/>
  <cp:version/>
  <cp:contentType/>
  <cp:contentStatus/>
</cp:coreProperties>
</file>