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<sst xmlns="http://schemas.openxmlformats.org/spreadsheetml/2006/main" count="88" uniqueCount="77">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</sst>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75">
          <cell r="K75" t="str">
            <v>7136,00</v>
          </cell>
          <cell r="S75">
            <v>7071.63</v>
          </cell>
        </row>
        <row r="87">
          <cell r="K87" t="str">
            <v>435,48</v>
          </cell>
          <cell r="S87">
            <v>437.38</v>
          </cell>
        </row>
        <row r="123">
          <cell r="K123" t="str">
            <v>948,42</v>
          </cell>
          <cell r="S123">
            <v>935.05</v>
          </cell>
        </row>
        <row r="151">
          <cell r="K151" t="str">
            <v>3918,69</v>
          </cell>
          <cell r="S151">
            <v>3902.51</v>
          </cell>
        </row>
      </sheetData>
      <sheetData sheetId="2">
        <row r="14">
          <cell r="I14" t="str">
            <v>6373,47</v>
          </cell>
          <cell r="L14">
            <v>6339.9400000000005</v>
          </cell>
        </row>
        <row r="92">
          <cell r="I92" t="str">
            <v>5387,06</v>
          </cell>
          <cell r="L92">
            <v>5351.530000000001</v>
          </cell>
        </row>
        <row r="149">
          <cell r="I149" t="str">
            <v>3064,87</v>
          </cell>
          <cell r="L149">
            <v>3047.94</v>
          </cell>
        </row>
      </sheetData>
      <sheetData sheetId="3">
        <row r="2">
          <cell r="G2" t="str">
            <v>12454,83</v>
          </cell>
          <cell r="H2">
            <v>12529.757952556287</v>
          </cell>
        </row>
        <row r="5">
          <cell r="G5" t="str">
            <v>8593,15</v>
          </cell>
          <cell r="H5">
            <v>8580.365255768904</v>
          </cell>
        </row>
        <row r="6">
          <cell r="G6" t="str">
            <v>1288,44</v>
          </cell>
          <cell r="H6">
            <v>1272.6590280521534</v>
          </cell>
        </row>
        <row r="8">
          <cell r="G8" t="str">
            <v>1297,33</v>
          </cell>
          <cell r="H8">
            <v>1281.604710205775</v>
          </cell>
        </row>
        <row r="10">
          <cell r="G10" t="str">
            <v>1317,82</v>
          </cell>
          <cell r="H10">
            <v>1320.6858883777797</v>
          </cell>
        </row>
        <row r="15">
          <cell r="G15" t="str">
            <v>2019,2</v>
          </cell>
          <cell r="H15">
            <v>2013.5017899344853</v>
          </cell>
        </row>
        <row r="16">
          <cell r="G16" t="str">
            <v>1578,75</v>
          </cell>
          <cell r="H16">
            <v>1568.8973248002544</v>
          </cell>
        </row>
        <row r="17">
          <cell r="G17" t="str">
            <v>17123</v>
          </cell>
          <cell r="H17">
            <v>17050.025889194247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41047</v>
          </cell>
          <cell r="L3" t="str">
            <v>514,3</v>
          </cell>
        </row>
        <row r="4">
          <cell r="D4">
            <v>41040</v>
          </cell>
          <cell r="L4" t="str">
            <v>518,8</v>
          </cell>
        </row>
      </sheetData>
      <sheetData sheetId="5">
        <row r="8">
          <cell r="C8">
            <v>6.25</v>
          </cell>
          <cell r="D8">
            <v>6.25</v>
          </cell>
          <cell r="E8">
            <v>7.22</v>
          </cell>
          <cell r="F8">
            <v>7.22</v>
          </cell>
        </row>
      </sheetData>
      <sheetData sheetId="6">
        <row r="8">
          <cell r="J8">
            <v>31.7572</v>
          </cell>
          <cell r="M8">
            <v>31.624692538264675</v>
          </cell>
        </row>
        <row r="11">
          <cell r="J11">
            <v>39.8426</v>
          </cell>
          <cell r="M11">
            <v>39.76823340353538</v>
          </cell>
        </row>
      </sheetData>
      <sheetData sheetId="7">
        <row r="68">
          <cell r="I68" t="str">
            <v>107,780</v>
          </cell>
          <cell r="L68">
            <v>106.83</v>
          </cell>
        </row>
        <row r="73">
          <cell r="I73" t="str">
            <v>91,840</v>
          </cell>
          <cell r="L73">
            <v>90.86</v>
          </cell>
        </row>
        <row r="80">
          <cell r="I80" t="str">
            <v>578,500</v>
          </cell>
          <cell r="L80">
            <v>578.5</v>
          </cell>
        </row>
        <row r="81">
          <cell r="I81" t="str">
            <v>73,620</v>
          </cell>
          <cell r="L81">
            <v>73.94</v>
          </cell>
        </row>
        <row r="83">
          <cell r="I83" t="str">
            <v>680,000</v>
          </cell>
          <cell r="L83">
            <v>663</v>
          </cell>
        </row>
        <row r="85">
          <cell r="I85" t="str">
            <v>19,620</v>
          </cell>
          <cell r="L85">
            <v>19.580000000000002</v>
          </cell>
        </row>
        <row r="95">
          <cell r="N95">
            <v>7706.128747795415</v>
          </cell>
          <cell r="P95">
            <v>7601.410934744268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29">
          <cell r="B29">
            <v>103.8</v>
          </cell>
        </row>
        <row r="30">
          <cell r="B30">
            <v>106.5</v>
          </cell>
        </row>
        <row r="31">
          <cell r="B31">
            <v>102</v>
          </cell>
        </row>
        <row r="34">
          <cell r="B34">
            <v>103.3</v>
          </cell>
        </row>
      </sheetData>
      <sheetData sheetId="11">
        <row r="5">
          <cell r="R5">
            <v>585.2</v>
          </cell>
          <cell r="S5">
            <v>654.5</v>
          </cell>
          <cell r="T5">
            <v>420.4</v>
          </cell>
          <cell r="U5">
            <v>472.8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41057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41054</v>
      </c>
      <c r="F4" s="14">
        <f>I1</f>
        <v>41057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1281.604710205775</v>
      </c>
      <c r="F6" s="19" t="str">
        <f>'[1]инд-обновл'!G8</f>
        <v>1297,33</v>
      </c>
      <c r="G6" s="21">
        <f>IF(ISERROR(F6/E6-1),"н/д",F6/E6-1)</f>
        <v>0.012270000000000003</v>
      </c>
      <c r="H6" s="21">
        <f>IF(ISERROR(F6/D6-1),"н/д",F6/D6-1)</f>
        <v>-0.11955475971831353</v>
      </c>
      <c r="I6" s="21">
        <f>IF(ISERROR(F6/C6-1),"н/д",F6/C6-1)</f>
        <v>-0.09289875535053804</v>
      </c>
      <c r="J6" s="21">
        <f>IF(ISERROR(F6/B6-1),"н/д",F6/B6-1)</f>
        <v>-0.26704519774011304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1272.6590280521534</v>
      </c>
      <c r="F7" s="19" t="str">
        <f>'[1]инд-обновл'!G6</f>
        <v>1288,44</v>
      </c>
      <c r="G7" s="21">
        <f>IF(ISERROR(F7/E7-1),"н/д",F7/E7-1)</f>
        <v>0.012399999999999967</v>
      </c>
      <c r="H7" s="21">
        <f>IF(ISERROR(F7/D7-1),"н/д",F7/D7-1)</f>
        <v>-0.19167228152434146</v>
      </c>
      <c r="I7" s="21">
        <f>IF(ISERROR(F7/C7-1),"н/д",F7/C7-1)</f>
        <v>-0.11041284865249779</v>
      </c>
      <c r="J7" s="21">
        <f>IF(ISERROR(F7/B7-1),"н/д",F7/B7-1)</f>
        <v>-0.2275539568345324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12529.757952556287</v>
      </c>
      <c r="F9" s="26" t="str">
        <f>'[1]инд-обновл'!G2</f>
        <v>12454,83</v>
      </c>
      <c r="G9" s="21">
        <f aca="true" t="shared" si="0" ref="G9:G15">IF(ISERROR(F9/E9-1),"н/д",F9/E9-1)</f>
        <v>-0.005979999999999985</v>
      </c>
      <c r="H9" s="21">
        <f>IF(ISERROR(F9/D9-1),"н/д",F9/D9-1)</f>
        <v>-0.05742684827988187</v>
      </c>
      <c r="I9" s="21">
        <f>IF(ISERROR(F9/C9-1),"н/д",F9/C9-1)</f>
        <v>0.007677534054349788</v>
      </c>
      <c r="J9" s="21">
        <f aca="true" t="shared" si="1" ref="J9:J15">IF(ISERROR(F9/B9-1),"н/д",F9/B9-1)</f>
        <v>0.06679486081370456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-0.06335911857361975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1320.6858883777797</v>
      </c>
      <c r="F11" s="25" t="str">
        <f>'[1]инд-обновл'!G10</f>
        <v>1317,82</v>
      </c>
      <c r="G11" s="21">
        <f t="shared" si="0"/>
        <v>-0.0021700000000000053</v>
      </c>
      <c r="H11" s="21">
        <f>IF(ISERROR(F11/D11-1),"н/д",F11/D11-1)</f>
        <v>-0.05729121708326823</v>
      </c>
      <c r="I11" s="21">
        <f t="shared" si="3"/>
        <v>0.03130965347075798</v>
      </c>
      <c r="J11" s="21">
        <f t="shared" si="1"/>
        <v>0.03602201257861637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'[1]евр-индексы'!L149</f>
        <v>3047.94</v>
      </c>
      <c r="F12" s="25" t="str">
        <f>'[1]евр-индексы'!I149</f>
        <v>3064,87</v>
      </c>
      <c r="G12" s="21">
        <f t="shared" si="0"/>
        <v>0.005554571284211551</v>
      </c>
      <c r="H12" s="21">
        <f t="shared" si="2"/>
        <v>-0.04604394920318733</v>
      </c>
      <c r="I12" s="21">
        <f t="shared" si="3"/>
        <v>-0.023105413468648917</v>
      </c>
      <c r="J12" s="21">
        <f t="shared" si="1"/>
        <v>-0.19387953708574435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6339.9400000000005</v>
      </c>
      <c r="F13" s="26" t="str">
        <f>'[1]евр-индексы'!I14</f>
        <v>6373,47</v>
      </c>
      <c r="G13" s="21">
        <f t="shared" si="0"/>
        <v>0.0052886935838509785</v>
      </c>
      <c r="H13" s="21">
        <f t="shared" si="2"/>
        <v>-0.057344934841351836</v>
      </c>
      <c r="I13" s="21">
        <f t="shared" si="3"/>
        <v>0.0520888357720144</v>
      </c>
      <c r="J13" s="21">
        <f t="shared" si="1"/>
        <v>-0.09851909476661946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'[1]евр-индексы'!L92</f>
        <v>5351.530000000001</v>
      </c>
      <c r="F14" s="25" t="str">
        <f>'[1]евр-индексы'!I92</f>
        <v>5387,06</v>
      </c>
      <c r="G14" s="21">
        <f t="shared" si="0"/>
        <v>0.0066392228017033705</v>
      </c>
      <c r="H14" s="21">
        <f t="shared" si="2"/>
        <v>-0.07315092486016539</v>
      </c>
      <c r="I14" s="21">
        <f t="shared" si="3"/>
        <v>-0.046484048654083066</v>
      </c>
      <c r="J14" s="21">
        <f t="shared" si="1"/>
        <v>-0.09552384150436533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8580.365255768904</v>
      </c>
      <c r="F15" s="25" t="str">
        <f>'[1]инд-обновл'!G5</f>
        <v>8593,15</v>
      </c>
      <c r="G15" s="21">
        <f t="shared" si="0"/>
        <v>0.0014899999999999913</v>
      </c>
      <c r="H15" s="21">
        <f t="shared" si="2"/>
        <v>-0.08104298291623357</v>
      </c>
      <c r="I15" s="21">
        <f t="shared" si="3"/>
        <v>0.024167381439186064</v>
      </c>
      <c r="J15" s="21">
        <f t="shared" si="1"/>
        <v>-0.18478797078076092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'[1]азия-индексы'!S75</f>
        <v>7071.63</v>
      </c>
      <c r="F17" s="25" t="str">
        <f>'[1]азия-индексы'!K75</f>
        <v>7136,00</v>
      </c>
      <c r="G17" s="21">
        <f aca="true" t="shared" si="4" ref="G17:G22">IF(ISERROR(F17/E17-1),"н/д",F17/E17-1)</f>
        <v>0.009102568997529481</v>
      </c>
      <c r="H17" s="21">
        <f aca="true" t="shared" si="5" ref="H17:H22">IF(ISERROR(F17/D17-1),"н/д",F17/D17-1)</f>
        <v>-0.04875148632580262</v>
      </c>
      <c r="I17" s="21">
        <f aca="true" t="shared" si="6" ref="I17:I22">IF(ISERROR(F17/C17-1),"н/д",F17/C17-1)</f>
        <v>0.006056641440059574</v>
      </c>
      <c r="J17" s="21">
        <f aca="true" t="shared" si="7" ref="J17:J22">IF(ISERROR(F17/B17-1),"н/д",F17/B17-1)</f>
        <v>-0.19074620095259698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'[1]азия-индексы'!S87</f>
        <v>437.38</v>
      </c>
      <c r="F18" s="25" t="str">
        <f>'[1]азия-индексы'!K87</f>
        <v>435,48</v>
      </c>
      <c r="G18" s="21">
        <f t="shared" si="4"/>
        <v>-0.004344048653344812</v>
      </c>
      <c r="H18" s="21">
        <f t="shared" si="5"/>
        <v>-0.08081980707938441</v>
      </c>
      <c r="I18" s="21">
        <f>IF(ISERROR(F18/C18-1),"н/д",F18/C18-1)</f>
        <v>0.28339031003182846</v>
      </c>
      <c r="J18" s="21">
        <f t="shared" si="7"/>
        <v>-0.09463617463617457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16217.82</v>
      </c>
      <c r="F19" s="25">
        <v>16354.9765</v>
      </c>
      <c r="G19" s="21">
        <f t="shared" si="4"/>
        <v>0.008457147754753702</v>
      </c>
      <c r="H19" s="21">
        <f t="shared" si="5"/>
        <v>-0.04548045581218896</v>
      </c>
      <c r="I19" s="21">
        <f t="shared" si="6"/>
        <v>0.03416162284251634</v>
      </c>
      <c r="J19" s="21">
        <f t="shared" si="7"/>
        <v>-0.1462368855428542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'[1]азия-индексы'!S151</f>
        <v>3902.51</v>
      </c>
      <c r="F20" s="25" t="str">
        <f>'[1]азия-индексы'!K151</f>
        <v>3918,69</v>
      </c>
      <c r="G20" s="21">
        <f t="shared" si="4"/>
        <v>0.004146049593722889</v>
      </c>
      <c r="H20" s="21">
        <f t="shared" si="5"/>
        <v>-0.0660869067848111</v>
      </c>
      <c r="I20" s="21">
        <f t="shared" si="6"/>
        <v>0.007616216730477854</v>
      </c>
      <c r="J20" s="21">
        <f>IF(ISERROR(F20/B20-1),"н/д",F20/B20-1)</f>
        <v>0.12638401839609092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'[1]азия-индексы'!S123</f>
        <v>935.05</v>
      </c>
      <c r="F21" s="25" t="str">
        <f>'[1]азия-индексы'!K123</f>
        <v>948,42</v>
      </c>
      <c r="G21" s="21">
        <f t="shared" si="4"/>
        <v>0.014298700604245873</v>
      </c>
      <c r="H21" s="21">
        <f t="shared" si="5"/>
        <v>0.00858191099058847</v>
      </c>
      <c r="I21" s="21">
        <f t="shared" si="6"/>
        <v>0.11812973049444708</v>
      </c>
      <c r="J21" s="21">
        <f t="shared" si="7"/>
        <v>-0.2466878474980143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54063</v>
      </c>
      <c r="F22" s="25">
        <v>54463.16</v>
      </c>
      <c r="G22" s="21">
        <f t="shared" si="4"/>
        <v>0.007401735012855459</v>
      </c>
      <c r="H22" s="21">
        <f t="shared" si="5"/>
        <v>-0.12435918419320469</v>
      </c>
      <c r="I22" s="21">
        <f t="shared" si="6"/>
        <v>-0.07060040747182994</v>
      </c>
      <c r="J22" s="21">
        <f t="shared" si="7"/>
        <v>-0.22336433991795446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'[1]сырье'!L68</f>
        <v>106.83</v>
      </c>
      <c r="F24" s="29" t="str">
        <f>'[1]сырье'!I68</f>
        <v>107,780</v>
      </c>
      <c r="G24" s="21">
        <f>IF(ISERROR(F24/E24-1),"н/д",F24/E24-1)</f>
        <v>0.008892633155480612</v>
      </c>
      <c r="H24" s="21">
        <f aca="true" t="shared" si="8" ref="H24:H33">IF(ISERROR(F24/D24-1),"н/д",F24/D24-1)</f>
        <v>-0.09928129700818988</v>
      </c>
      <c r="I24" s="21">
        <f aca="true" t="shared" si="9" ref="I24:I33">IF(ISERROR(F24/C24-1),"н/д",F24/C24-1)</f>
        <v>-0.041529568697198815</v>
      </c>
      <c r="J24" s="21">
        <f>IF(ISERROR(F24/B24-1),"н/д",F24/B24-1)</f>
        <v>0.1262277951933124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'[1]сырье'!L73</f>
        <v>90.86</v>
      </c>
      <c r="F25" s="29" t="str">
        <f>'[1]сырье'!I73</f>
        <v>91,840</v>
      </c>
      <c r="G25" s="21">
        <f aca="true" t="shared" si="10" ref="G25:G33">IF(ISERROR(F25/E25-1),"н/д",F25/E25-1)</f>
        <v>0.01078582434514641</v>
      </c>
      <c r="H25" s="21">
        <f t="shared" si="8"/>
        <v>-0.13489073097211746</v>
      </c>
      <c r="I25" s="21">
        <f t="shared" si="9"/>
        <v>-0.09347547132563405</v>
      </c>
      <c r="J25" s="21">
        <f aca="true" t="shared" si="11" ref="J25:J31">IF(ISERROR(F25/B25-1),"н/д",F25/B25-1)</f>
        <v>0.029019607843137285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1568.8973248002544</v>
      </c>
      <c r="F26" s="19" t="str">
        <f>'[1]инд-обновл'!G16</f>
        <v>1578,75</v>
      </c>
      <c r="G26" s="21">
        <f t="shared" si="10"/>
        <v>0.006280000000000063</v>
      </c>
      <c r="H26" s="21">
        <f t="shared" si="8"/>
        <v>-0.05031890799978245</v>
      </c>
      <c r="I26" s="21">
        <f t="shared" si="9"/>
        <v>-0.018252776644663737</v>
      </c>
      <c r="J26" s="21">
        <f t="shared" si="11"/>
        <v>0.14893384760934447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'[1]сырье'!P95</f>
        <v>7601.410934744268</v>
      </c>
      <c r="F27" s="29">
        <f>'[1]сырье'!N95</f>
        <v>7706.128747795415</v>
      </c>
      <c r="G27" s="21">
        <f t="shared" si="10"/>
        <v>0.013776102088167042</v>
      </c>
      <c r="H27" s="21">
        <f t="shared" si="8"/>
        <v>-0.09397584182538765</v>
      </c>
      <c r="I27" s="21">
        <f t="shared" si="9"/>
        <v>0.02325562126395031</v>
      </c>
      <c r="J27" s="21">
        <f t="shared" si="11"/>
        <v>-0.18033858621985466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17050.025889194247</v>
      </c>
      <c r="F28" s="29" t="str">
        <f>'[1]инд-обновл'!G17</f>
        <v>17123</v>
      </c>
      <c r="G28" s="21">
        <f t="shared" si="10"/>
        <v>0.0042800000000000615</v>
      </c>
      <c r="H28" s="21">
        <f t="shared" si="8"/>
        <v>-0.0328727665560119</v>
      </c>
      <c r="I28" s="21">
        <f t="shared" si="9"/>
        <v>-0.10351104343275774</v>
      </c>
      <c r="J28" s="21">
        <f t="shared" si="11"/>
        <v>-0.28280628272251307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2013.5017899344853</v>
      </c>
      <c r="F29" s="29" t="str">
        <f>'[1]инд-обновл'!G15</f>
        <v>2019,2</v>
      </c>
      <c r="G29" s="21">
        <f t="shared" si="10"/>
        <v>0.00283000000000011</v>
      </c>
      <c r="H29" s="21">
        <f t="shared" si="8"/>
        <v>-0.04889709589660074</v>
      </c>
      <c r="I29" s="21">
        <f t="shared" si="9"/>
        <v>-0.04212653722902915</v>
      </c>
      <c r="J29" s="21">
        <f t="shared" si="11"/>
        <v>-0.18842443729903535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'[1]сырье'!L81</f>
        <v>73.94</v>
      </c>
      <c r="F30" s="29" t="str">
        <f>'[1]сырье'!I81</f>
        <v>73,620</v>
      </c>
      <c r="G30" s="21">
        <f t="shared" si="10"/>
        <v>-0.004327833378414803</v>
      </c>
      <c r="H30" s="21">
        <f t="shared" si="8"/>
        <v>-0.17908117752007136</v>
      </c>
      <c r="I30" s="21">
        <f t="shared" si="9"/>
        <v>-0.2366238075487349</v>
      </c>
      <c r="J30" s="21">
        <f t="shared" si="11"/>
        <v>-0.48607329842931934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'[1]сырье'!L85</f>
        <v>19.580000000000002</v>
      </c>
      <c r="F31" s="29" t="str">
        <f>'[1]сырье'!I85</f>
        <v>19,620</v>
      </c>
      <c r="G31" s="21">
        <f t="shared" si="10"/>
        <v>0.0020429009193054792</v>
      </c>
      <c r="H31" s="21">
        <f t="shared" si="8"/>
        <v>-0.06348448687350827</v>
      </c>
      <c r="I31" s="21">
        <f t="shared" si="9"/>
        <v>-0.1575783598110776</v>
      </c>
      <c r="J31" s="21">
        <f t="shared" si="11"/>
        <v>-0.3818525519848771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'[1]сырье'!L80</f>
        <v>578.5</v>
      </c>
      <c r="F32" s="29" t="str">
        <f>'[1]сырье'!I80</f>
        <v>578,500</v>
      </c>
      <c r="G32" s="21">
        <f t="shared" si="10"/>
        <v>0</v>
      </c>
      <c r="H32" s="21">
        <f t="shared" si="8"/>
        <v>-0.08028616852146264</v>
      </c>
      <c r="I32" s="21">
        <f t="shared" si="9"/>
        <v>-0.11273006134969321</v>
      </c>
      <c r="J32" s="21">
        <f>IF(ISERROR(F32/B32-1),"н/д",F32/B32-1)</f>
        <v>-0.04695222405271826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'[1]сырье'!L83</f>
        <v>663</v>
      </c>
      <c r="F33" s="29" t="str">
        <f>'[1]сырье'!I83</f>
        <v>680,000</v>
      </c>
      <c r="G33" s="21">
        <f t="shared" si="10"/>
        <v>0.02564102564102555</v>
      </c>
      <c r="H33" s="21">
        <f t="shared" si="8"/>
        <v>0.035007610350076046</v>
      </c>
      <c r="I33" s="21">
        <f t="shared" si="9"/>
        <v>-0.025787965616045794</v>
      </c>
      <c r="J33" s="21">
        <f>IF(ISERROR(F33/B33-1),"н/д",F33/B33-1)</f>
        <v>-0.11140379114663346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41054</v>
      </c>
      <c r="F35" s="35">
        <f>I1</f>
        <v>41057</v>
      </c>
      <c r="G35" s="36"/>
      <c r="H35" s="37"/>
      <c r="I35" s="36"/>
      <c r="J35" s="38">
        <f>WEEKDAY(F35)</f>
        <v>2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654.5</v>
      </c>
      <c r="F37" s="19">
        <f>'[1]ост. ср-тв на кс'!R5</f>
        <v>585.2</v>
      </c>
      <c r="G37" s="21">
        <f t="shared" si="12"/>
        <v>-0.10588235294117643</v>
      </c>
      <c r="H37" s="21">
        <f aca="true" t="shared" si="13" ref="H37:H42">IF(ISERROR(F37/D37-1),"н/д",F37/D37-1)</f>
        <v>-0.32276356903136205</v>
      </c>
      <c r="I37" s="21">
        <f aca="true" t="shared" si="14" ref="I37:I42">IF(ISERROR(F37/C37-1),"н/д",F37/C37-1)</f>
        <v>-0.4037089871611982</v>
      </c>
      <c r="J37" s="21">
        <f aca="true" t="shared" si="15" ref="J37:J42">IF(ISERROR(F37/B37-1),"н/д",F37/B37-1)</f>
        <v>-0.39905524748408294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472.8</v>
      </c>
      <c r="F38" s="19">
        <f>'[1]ост. ср-тв на кс'!T5</f>
        <v>420.4</v>
      </c>
      <c r="G38" s="21">
        <f t="shared" si="12"/>
        <v>-0.11082910321489003</v>
      </c>
      <c r="H38" s="21">
        <f t="shared" si="13"/>
        <v>-0.36216052192383563</v>
      </c>
      <c r="I38" s="21">
        <f t="shared" si="14"/>
        <v>-0.4284160435078178</v>
      </c>
      <c r="J38" s="21">
        <f t="shared" si="15"/>
        <v>-0.34178800688899336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6.25</v>
      </c>
      <c r="F39" s="29">
        <f>'[1]mibid-mibor'!D8</f>
        <v>6.25</v>
      </c>
      <c r="G39" s="21">
        <f t="shared" si="12"/>
        <v>0</v>
      </c>
      <c r="H39" s="21">
        <f t="shared" si="13"/>
        <v>0.011326860841424091</v>
      </c>
      <c r="I39" s="21">
        <f t="shared" si="14"/>
        <v>-0.015748031496062964</v>
      </c>
      <c r="J39" s="21">
        <f t="shared" si="15"/>
        <v>-0.1071428571428571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7.22</v>
      </c>
      <c r="F40" s="29">
        <f>'[1]mibid-mibor'!F8</f>
        <v>7.22</v>
      </c>
      <c r="G40" s="21">
        <f t="shared" si="12"/>
        <v>0</v>
      </c>
      <c r="H40" s="21">
        <f t="shared" si="13"/>
        <v>0.0069735006973501434</v>
      </c>
      <c r="I40" s="21">
        <f t="shared" si="14"/>
        <v>-0.023004059539918797</v>
      </c>
      <c r="J40" s="21">
        <f t="shared" si="15"/>
        <v>0.5593952483801297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31.624692538264675</v>
      </c>
      <c r="F41" s="29">
        <f>'[1]МакроDelay'!J8</f>
        <v>31.7572</v>
      </c>
      <c r="G41" s="21">
        <f t="shared" si="12"/>
        <v>0.004189999999999916</v>
      </c>
      <c r="H41" s="21">
        <f>IF(ISERROR(F41/D41-1),"н/д",F41/D41-1)</f>
        <v>0.07932104908608562</v>
      </c>
      <c r="I41" s="21">
        <f t="shared" si="14"/>
        <v>-0.013633597444851375</v>
      </c>
      <c r="J41" s="21">
        <f t="shared" si="15"/>
        <v>0.03376302083333349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39.76823340353538</v>
      </c>
      <c r="F42" s="29">
        <f>'[1]МакроDelay'!J11</f>
        <v>39.8426</v>
      </c>
      <c r="G42" s="21">
        <f t="shared" si="12"/>
        <v>0.0018700000000000383</v>
      </c>
      <c r="H42" s="21">
        <f t="shared" si="13"/>
        <v>0.02825259748768638</v>
      </c>
      <c r="I42" s="21">
        <f t="shared" si="14"/>
        <v>-0.043883562541861765</v>
      </c>
      <c r="J42" s="21">
        <f t="shared" si="15"/>
        <v>0.0013219401859763114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'[1]ЗВР-cbr'!D4</f>
        <v>41040</v>
      </c>
      <c r="E43" s="40">
        <f>'[1]ЗВР-cbr'!D4</f>
        <v>41040</v>
      </c>
      <c r="F43" s="40">
        <f>'[1]ЗВР-cbr'!D3</f>
        <v>41047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518,8</v>
      </c>
      <c r="E44" s="19" t="str">
        <f>'[1]ЗВР-cbr'!L4</f>
        <v>518,8</v>
      </c>
      <c r="F44" s="19" t="str">
        <f>'[1]ЗВР-cbr'!L3</f>
        <v>514,3</v>
      </c>
      <c r="G44" s="21">
        <f>IF(ISERROR(F44/E44-1),"н/д",F44/E44-1)</f>
        <v>-0.008673862760215867</v>
      </c>
      <c r="H44" s="21"/>
      <c r="I44" s="21">
        <f>IF(ISERROR(F44/C44-1),"н/д",F44/C44-1)</f>
        <v>0.032730923694779035</v>
      </c>
      <c r="J44" s="21">
        <f>IF(ISERROR(F44/B44-1),"н/д",F44/B44-1)</f>
        <v>0.17500571167466283</v>
      </c>
      <c r="K44" s="13"/>
    </row>
    <row r="45" spans="1:11" ht="18.75">
      <c r="A45" s="42"/>
      <c r="B45" s="40">
        <v>40544</v>
      </c>
      <c r="C45" s="40">
        <v>40909</v>
      </c>
      <c r="D45" s="40">
        <v>41027</v>
      </c>
      <c r="E45" s="40">
        <v>41043</v>
      </c>
      <c r="F45" s="40">
        <v>41050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1.8</v>
      </c>
      <c r="E46" s="20">
        <v>2</v>
      </c>
      <c r="F46" s="20">
        <v>2.1</v>
      </c>
      <c r="G46" s="21">
        <f>IF(ISERROR(F46-E46),"н/д",F46-E46)/100</f>
        <v>0.0010000000000000009</v>
      </c>
      <c r="H46" s="21">
        <f>IF(ISERROR(F46-D46),"н/д",F46-D46)/100</f>
        <v>0.0030000000000000005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'[1]ПромПр-во'!B34</f>
        <v>103.3</v>
      </c>
      <c r="D49" s="19">
        <f>'[1]ПромПр-во'!B29</f>
        <v>103.8</v>
      </c>
      <c r="E49" s="19">
        <f>'[1]ПромПр-во'!B30</f>
        <v>106.5</v>
      </c>
      <c r="F49" s="19">
        <f>'[1]ПромПр-во'!B31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40909</v>
      </c>
      <c r="E58" s="45">
        <v>40940</v>
      </c>
      <c r="F58" s="45">
        <v>40969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8"/>
      <c r="F68" s="8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52"/>
      <c r="G69" s="22"/>
      <c r="H69" s="22"/>
      <c r="I69" s="22"/>
      <c r="J69" s="22"/>
      <c r="K69" s="13"/>
    </row>
    <row r="70" spans="1:11" ht="12.75">
      <c r="A70" s="8"/>
      <c r="B70" s="8"/>
      <c r="C70" s="49"/>
      <c r="D70" s="53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5"/>
      <c r="G74" s="10"/>
      <c r="H74" s="10"/>
      <c r="I74" s="10"/>
      <c r="J74" s="10"/>
    </row>
    <row r="75" spans="1:10" s="8" customFormat="1" ht="15.75">
      <c r="A75" s="54"/>
      <c r="B75" s="54"/>
      <c r="C75" s="55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5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5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5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5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5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5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5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5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2012-05-28T09:05:59Z</dcterms:created>
  <dcterms:modified xsi:type="dcterms:W3CDTF">2012-05-28T10:17:25Z</dcterms:modified>
  <cp:category/>
  <cp:version/>
  <cp:contentType/>
  <cp:contentStatus/>
</cp:coreProperties>
</file>