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<sst xmlns="http://schemas.openxmlformats.org/spreadsheetml/2006/main" count="88" uniqueCount="77">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</sst>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75">
          <cell r="K75" t="str">
            <v>7342,29</v>
          </cell>
          <cell r="S75">
            <v>7136</v>
          </cell>
        </row>
        <row r="87">
          <cell r="K87" t="str">
            <v>431,44</v>
          </cell>
          <cell r="S87">
            <v>435.48</v>
          </cell>
        </row>
        <row r="123">
          <cell r="K123" t="str">
            <v>962,85</v>
          </cell>
          <cell r="S123">
            <v>948.4200000000001</v>
          </cell>
        </row>
        <row r="151">
          <cell r="K151" t="str">
            <v>3919,38</v>
          </cell>
          <cell r="S151">
            <v>3918.6800000000003</v>
          </cell>
        </row>
      </sheetData>
      <sheetData sheetId="2">
        <row r="14">
          <cell r="I14" t="str">
            <v>6357,36</v>
          </cell>
          <cell r="L14">
            <v>6323.19</v>
          </cell>
        </row>
        <row r="92">
          <cell r="I92" t="str">
            <v>5366,59</v>
          </cell>
          <cell r="L92">
            <v>5356.34</v>
          </cell>
        </row>
        <row r="149">
          <cell r="I149" t="str">
            <v>3051,48</v>
          </cell>
          <cell r="L149">
            <v>3042.97</v>
          </cell>
        </row>
      </sheetData>
      <sheetData sheetId="3">
        <row r="2">
          <cell r="G2" t="str">
            <v>12454,83</v>
          </cell>
          <cell r="H2">
            <v>12529.757952556287</v>
          </cell>
        </row>
        <row r="5">
          <cell r="G5" t="str">
            <v>8657,08</v>
          </cell>
          <cell r="H5">
            <v>8593.146986421028</v>
          </cell>
        </row>
        <row r="6">
          <cell r="G6" t="str">
            <v>1286,61</v>
          </cell>
          <cell r="H6">
            <v>1277.159023228112</v>
          </cell>
        </row>
        <row r="8">
          <cell r="G8" t="str">
            <v>1303,48</v>
          </cell>
          <cell r="H8">
            <v>1290.7148303280555</v>
          </cell>
        </row>
        <row r="10">
          <cell r="G10" t="str">
            <v>1317,82</v>
          </cell>
          <cell r="H10">
            <v>1320.6858883777797</v>
          </cell>
        </row>
        <row r="15">
          <cell r="G15" t="str">
            <v>2025,68</v>
          </cell>
          <cell r="H15">
            <v>2021.999960072668</v>
          </cell>
        </row>
        <row r="16">
          <cell r="G16" t="str">
            <v>1574,16</v>
          </cell>
          <cell r="H16">
            <v>1568.9041710270594</v>
          </cell>
        </row>
        <row r="17">
          <cell r="G17" t="str">
            <v>17065</v>
          </cell>
          <cell r="H17">
            <v>17000.059771672215</v>
          </cell>
        </row>
        <row r="32">
          <cell r="B32">
            <v>2839.38</v>
          </cell>
          <cell r="I32">
            <v>2850.12</v>
          </cell>
        </row>
      </sheetData>
      <sheetData sheetId="4">
        <row r="3">
          <cell r="D3">
            <v>41047</v>
          </cell>
          <cell r="L3" t="str">
            <v>514,3</v>
          </cell>
        </row>
        <row r="4">
          <cell r="D4">
            <v>41040</v>
          </cell>
          <cell r="L4" t="str">
            <v>518,8</v>
          </cell>
        </row>
      </sheetData>
      <sheetData sheetId="5">
        <row r="8">
          <cell r="C8">
            <v>6.35</v>
          </cell>
          <cell r="D8">
            <v>6.35</v>
          </cell>
          <cell r="E8">
            <v>7.28</v>
          </cell>
          <cell r="F8">
            <v>7.28</v>
          </cell>
        </row>
      </sheetData>
      <sheetData sheetId="6">
        <row r="8">
          <cell r="J8">
            <v>31.827</v>
          </cell>
          <cell r="M8">
            <v>31.757134304530037</v>
          </cell>
        </row>
        <row r="11">
          <cell r="J11">
            <v>40.1179</v>
          </cell>
          <cell r="M11">
            <v>39.84258771886266</v>
          </cell>
        </row>
      </sheetData>
      <sheetData sheetId="7">
        <row r="68">
          <cell r="I68" t="str">
            <v>107,600</v>
          </cell>
          <cell r="L68">
            <v>107.11</v>
          </cell>
        </row>
        <row r="73">
          <cell r="I73" t="str">
            <v>91,610</v>
          </cell>
          <cell r="L73">
            <v>90.86</v>
          </cell>
        </row>
        <row r="80">
          <cell r="I80" t="str">
            <v>582,750</v>
          </cell>
          <cell r="L80">
            <v>578.5</v>
          </cell>
        </row>
        <row r="81">
          <cell r="I81" t="str">
            <v>73,920</v>
          </cell>
          <cell r="L81">
            <v>73.62</v>
          </cell>
        </row>
        <row r="83">
          <cell r="I83" t="str">
            <v>673,250</v>
          </cell>
          <cell r="L83">
            <v>680</v>
          </cell>
        </row>
        <row r="85">
          <cell r="I85" t="str">
            <v>19,770</v>
          </cell>
          <cell r="L85">
            <v>19.62</v>
          </cell>
        </row>
        <row r="95">
          <cell r="N95">
            <v>7678.571428571429</v>
          </cell>
          <cell r="P95">
            <v>7601.410934744269</v>
          </cell>
        </row>
      </sheetData>
      <sheetData sheetId="8">
        <row r="22">
          <cell r="I22">
            <v>40980</v>
          </cell>
          <cell r="J22">
            <v>24041.3</v>
          </cell>
        </row>
        <row r="23">
          <cell r="I23">
            <v>40949</v>
          </cell>
          <cell r="J23">
            <v>23851.3</v>
          </cell>
        </row>
        <row r="24">
          <cell r="I24">
            <v>40920</v>
          </cell>
          <cell r="J24">
            <v>23677.9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29">
          <cell r="B29">
            <v>103.8</v>
          </cell>
        </row>
        <row r="30">
          <cell r="B30">
            <v>106.5</v>
          </cell>
        </row>
        <row r="31">
          <cell r="B31">
            <v>102</v>
          </cell>
        </row>
        <row r="34">
          <cell r="B34">
            <v>103.3</v>
          </cell>
        </row>
      </sheetData>
      <sheetData sheetId="11">
        <row r="5">
          <cell r="R5">
            <v>595.2</v>
          </cell>
          <cell r="S5">
            <v>585.2</v>
          </cell>
          <cell r="T5">
            <v>420.5</v>
          </cell>
          <cell r="U5">
            <v>420.4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41058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41030</v>
      </c>
      <c r="E4" s="14">
        <f>IF(J4=2,F4-3,F4-1)</f>
        <v>41057</v>
      </c>
      <c r="F4" s="14">
        <f>I1</f>
        <v>41058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1473.4931153525652</v>
      </c>
      <c r="E6" s="19">
        <f>'[1]инд-обновл'!H8</f>
        <v>1290.7148303280555</v>
      </c>
      <c r="F6" s="19" t="str">
        <f>'[1]инд-обновл'!G8</f>
        <v>1303,48</v>
      </c>
      <c r="G6" s="21">
        <f>IF(ISERROR(F6/E6-1),"н/д",F6/E6-1)</f>
        <v>0.009889999999999954</v>
      </c>
      <c r="H6" s="21">
        <f>IF(ISERROR(F6/D6-1),"н/д",F6/D6-1)</f>
        <v>-0.11538100421452313</v>
      </c>
      <c r="I6" s="21">
        <f>IF(ISERROR(F6/C6-1),"н/д",F6/C6-1)</f>
        <v>-0.08859863691144065</v>
      </c>
      <c r="J6" s="21">
        <f>IF(ISERROR(F6/B6-1),"н/д",F6/B6-1)</f>
        <v>-0.2635706214689265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1593.9574637249054</v>
      </c>
      <c r="E7" s="19">
        <f>'[1]инд-обновл'!H6</f>
        <v>1277.159023228112</v>
      </c>
      <c r="F7" s="19" t="str">
        <f>'[1]инд-обновл'!G6</f>
        <v>1286,61</v>
      </c>
      <c r="G7" s="21">
        <f>IF(ISERROR(F7/E7-1),"н/д",F7/E7-1)</f>
        <v>0.007400000000000073</v>
      </c>
      <c r="H7" s="21">
        <f>IF(ISERROR(F7/D7-1),"н/д",F7/D7-1)</f>
        <v>-0.19282036736831598</v>
      </c>
      <c r="I7" s="21">
        <f>IF(ISERROR(F7/C7-1),"н/д",F7/C7-1)</f>
        <v>-0.11167634907701585</v>
      </c>
      <c r="J7" s="21">
        <f>IF(ISERROR(F7/B7-1),"н/д",F7/B7-1)</f>
        <v>-0.2286510791366907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13213.648168602049</v>
      </c>
      <c r="E9" s="26">
        <f>'[1]инд-обновл'!H2</f>
        <v>12529.757952556287</v>
      </c>
      <c r="F9" s="26" t="str">
        <f>'[1]инд-обновл'!G2</f>
        <v>12454,83</v>
      </c>
      <c r="G9" s="21">
        <f aca="true" t="shared" si="0" ref="G9:G15">IF(ISERROR(F9/E9-1),"н/д",F9/E9-1)</f>
        <v>-0.005979999999999985</v>
      </c>
      <c r="H9" s="21">
        <f>IF(ISERROR(F9/D9-1),"н/д",F9/D9-1)</f>
        <v>-0.05742684827988187</v>
      </c>
      <c r="I9" s="21">
        <f>IF(ISERROR(F9/C9-1),"н/д",F9/C9-1)</f>
        <v>0.007677534054349788</v>
      </c>
      <c r="J9" s="21">
        <f aca="true" t="shared" si="1" ref="J9:J15">IF(ISERROR(F9/B9-1),"н/д",F9/B9-1)</f>
        <v>0.06679486081370456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3031.45</v>
      </c>
      <c r="E10" s="26">
        <f>'[1]инд-обновл'!I32</f>
        <v>2850.12</v>
      </c>
      <c r="F10" s="26">
        <f>'[1]инд-обновл'!B32</f>
        <v>2839.38</v>
      </c>
      <c r="G10" s="21">
        <f t="shared" si="0"/>
        <v>-0.003768262388952004</v>
      </c>
      <c r="H10" s="21">
        <f aca="true" t="shared" si="2" ref="H10:H15">IF(ISERROR(F10/D10-1),"н/д",F10/D10-1)</f>
        <v>-0.06335911857361975</v>
      </c>
      <c r="I10" s="21">
        <f aca="true" t="shared" si="3" ref="I10:I15">IF(ISERROR(F10/C10-1),"н/д",F10/C10-1)</f>
        <v>0.061765345966464436</v>
      </c>
      <c r="J10" s="21">
        <f t="shared" si="1"/>
        <v>0.050455049944506225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1397.907841616451</v>
      </c>
      <c r="E11" s="25">
        <f>'[1]инд-обновл'!H10</f>
        <v>1320.6858883777797</v>
      </c>
      <c r="F11" s="25" t="str">
        <f>'[1]инд-обновл'!G10</f>
        <v>1317,82</v>
      </c>
      <c r="G11" s="21">
        <f t="shared" si="0"/>
        <v>-0.0021700000000000053</v>
      </c>
      <c r="H11" s="21">
        <f>IF(ISERROR(F11/D11-1),"н/д",F11/D11-1)</f>
        <v>-0.05729121708326823</v>
      </c>
      <c r="I11" s="21">
        <f t="shared" si="3"/>
        <v>0.03130965347075798</v>
      </c>
      <c r="J11" s="21">
        <f t="shared" si="1"/>
        <v>0.03602201257861637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3212.8</v>
      </c>
      <c r="E12" s="25">
        <f>'[1]евр-индексы'!L149</f>
        <v>3042.97</v>
      </c>
      <c r="F12" s="25" t="str">
        <f>'[1]евр-индексы'!I149</f>
        <v>3051,48</v>
      </c>
      <c r="G12" s="21">
        <f t="shared" si="0"/>
        <v>0.002796609890994617</v>
      </c>
      <c r="H12" s="21">
        <f t="shared" si="2"/>
        <v>-0.05021165338645428</v>
      </c>
      <c r="I12" s="21">
        <f t="shared" si="3"/>
        <v>-0.027373332993344768</v>
      </c>
      <c r="J12" s="21">
        <f t="shared" si="1"/>
        <v>-0.19740136770120986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6761.19</v>
      </c>
      <c r="E13" s="26">
        <f>'[1]евр-индексы'!L14</f>
        <v>6323.19</v>
      </c>
      <c r="F13" s="26" t="str">
        <f>'[1]евр-индексы'!I14</f>
        <v>6357,36</v>
      </c>
      <c r="G13" s="21">
        <f t="shared" si="0"/>
        <v>0.005403917959131421</v>
      </c>
      <c r="H13" s="21">
        <f t="shared" si="2"/>
        <v>-0.05972765149330217</v>
      </c>
      <c r="I13" s="21">
        <f t="shared" si="3"/>
        <v>0.04942950715757233</v>
      </c>
      <c r="J13" s="21">
        <f t="shared" si="1"/>
        <v>-0.10079773691654881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5812.23</v>
      </c>
      <c r="E14" s="25">
        <f>'[1]евр-индексы'!L92</f>
        <v>5356.34</v>
      </c>
      <c r="F14" s="25" t="str">
        <f>'[1]евр-индексы'!I92</f>
        <v>5366,59</v>
      </c>
      <c r="G14" s="21">
        <f t="shared" si="0"/>
        <v>0.0019136201212022197</v>
      </c>
      <c r="H14" s="21">
        <f t="shared" si="2"/>
        <v>-0.07667280888746653</v>
      </c>
      <c r="I14" s="21">
        <f t="shared" si="3"/>
        <v>-0.05010726271222443</v>
      </c>
      <c r="J14" s="21">
        <f t="shared" si="1"/>
        <v>-0.09896071188717259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9350.981428129953</v>
      </c>
      <c r="E15" s="25">
        <f>'[1]инд-обновл'!H5</f>
        <v>8593.146986421028</v>
      </c>
      <c r="F15" s="25" t="str">
        <f>'[1]инд-обновл'!G5</f>
        <v>8657,08</v>
      </c>
      <c r="G15" s="21">
        <f t="shared" si="0"/>
        <v>0.007439999999999891</v>
      </c>
      <c r="H15" s="21">
        <f t="shared" si="2"/>
        <v>-0.07420626738093339</v>
      </c>
      <c r="I15" s="21">
        <f t="shared" si="3"/>
        <v>0.031786824913977885</v>
      </c>
      <c r="J15" s="21">
        <f t="shared" si="1"/>
        <v>-0.17872308130158432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7501.72</v>
      </c>
      <c r="E17" s="25">
        <f>'[1]азия-индексы'!S75</f>
        <v>7136</v>
      </c>
      <c r="F17" s="25" t="str">
        <f>'[1]азия-индексы'!K75</f>
        <v>7342,29</v>
      </c>
      <c r="G17" s="21">
        <f aca="true" t="shared" si="4" ref="G17:G22">IF(ISERROR(F17/E17-1),"н/д",F17/E17-1)</f>
        <v>0.028908352017937178</v>
      </c>
      <c r="H17" s="21">
        <f aca="true" t="shared" si="5" ref="H17:H22">IF(ISERROR(F17/D17-1),"н/д",F17/D17-1)</f>
        <v>-0.02125245943596943</v>
      </c>
      <c r="I17" s="21">
        <f aca="true" t="shared" si="6" ref="I17:I22">IF(ISERROR(F17/C17-1),"н/д",F17/C17-1)</f>
        <v>0.035140080980792465</v>
      </c>
      <c r="J17" s="21">
        <f aca="true" t="shared" si="7" ref="J17:J22">IF(ISERROR(F17/B17-1),"н/д",F17/B17-1)</f>
        <v>-0.16735200725788157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473.77</v>
      </c>
      <c r="E18" s="25">
        <f>'[1]азия-индексы'!S87</f>
        <v>435.48</v>
      </c>
      <c r="F18" s="25" t="str">
        <f>'[1]азия-индексы'!K87</f>
        <v>431,44</v>
      </c>
      <c r="G18" s="21">
        <f t="shared" si="4"/>
        <v>-0.009277119500321507</v>
      </c>
      <c r="H18" s="21">
        <f t="shared" si="5"/>
        <v>-0.08934715157143758</v>
      </c>
      <c r="I18" s="21">
        <f>IF(ISERROR(F18/C18-1),"н/д",F18/C18-1)</f>
        <v>0.2714841447601084</v>
      </c>
      <c r="J18" s="21">
        <f t="shared" si="7"/>
        <v>-0.10303534303534301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17134.25</v>
      </c>
      <c r="E19" s="25">
        <v>16217.82</v>
      </c>
      <c r="F19" s="25">
        <v>16354.9765</v>
      </c>
      <c r="G19" s="21">
        <f t="shared" si="4"/>
        <v>0.008457147754753702</v>
      </c>
      <c r="H19" s="21">
        <f t="shared" si="5"/>
        <v>-0.04548045581218896</v>
      </c>
      <c r="I19" s="21">
        <f t="shared" si="6"/>
        <v>0.03416162284251634</v>
      </c>
      <c r="J19" s="21">
        <f t="shared" si="7"/>
        <v>-0.1462368855428542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4195.99</v>
      </c>
      <c r="E20" s="25">
        <f>'[1]азия-индексы'!S151</f>
        <v>3918.6800000000003</v>
      </c>
      <c r="F20" s="25" t="str">
        <f>'[1]азия-индексы'!K151</f>
        <v>3919,38</v>
      </c>
      <c r="G20" s="21">
        <f t="shared" si="4"/>
        <v>0.00017863158002184854</v>
      </c>
      <c r="H20" s="21">
        <f t="shared" si="5"/>
        <v>-0.06592246406688285</v>
      </c>
      <c r="I20" s="21">
        <f t="shared" si="6"/>
        <v>0.007793637039189338</v>
      </c>
      <c r="J20" s="21">
        <f>IF(ISERROR(F20/B20-1),"н/д",F20/B20-1)</f>
        <v>0.12658235125035944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940.35</v>
      </c>
      <c r="E21" s="25">
        <f>'[1]азия-индексы'!S123</f>
        <v>948.4200000000001</v>
      </c>
      <c r="F21" s="25" t="str">
        <f>'[1]азия-индексы'!K123</f>
        <v>962,85</v>
      </c>
      <c r="G21" s="21">
        <f t="shared" si="4"/>
        <v>0.015214778262794937</v>
      </c>
      <c r="H21" s="21">
        <f t="shared" si="5"/>
        <v>0.02392726112617649</v>
      </c>
      <c r="I21" s="21">
        <f t="shared" si="6"/>
        <v>0.1351418264129589</v>
      </c>
      <c r="J21" s="21">
        <f t="shared" si="7"/>
        <v>-0.23522637013502778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62198.06</v>
      </c>
      <c r="E22" s="25">
        <v>54063</v>
      </c>
      <c r="F22" s="25">
        <v>54463.16</v>
      </c>
      <c r="G22" s="21">
        <f t="shared" si="4"/>
        <v>0.007401735012855459</v>
      </c>
      <c r="H22" s="21">
        <f t="shared" si="5"/>
        <v>-0.12435918419320469</v>
      </c>
      <c r="I22" s="21">
        <f t="shared" si="6"/>
        <v>-0.07060040747182994</v>
      </c>
      <c r="J22" s="21">
        <f t="shared" si="7"/>
        <v>-0.22336433991795446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119.66</v>
      </c>
      <c r="E24" s="29">
        <f>'[1]сырье'!L68</f>
        <v>107.11</v>
      </c>
      <c r="F24" s="29" t="str">
        <f>'[1]сырье'!I68</f>
        <v>107,600</v>
      </c>
      <c r="G24" s="21">
        <f>IF(ISERROR(F24/E24-1),"н/д",F24/E24-1)</f>
        <v>0.00457473625245064</v>
      </c>
      <c r="H24" s="21">
        <f aca="true" t="shared" si="8" ref="H24:H33">IF(ISERROR(F24/D24-1),"н/д",F24/D24-1)</f>
        <v>-0.10078555908407161</v>
      </c>
      <c r="I24" s="21">
        <f aca="true" t="shared" si="9" ref="I24:I33">IF(ISERROR(F24/C24-1),"н/д",F24/C24-1)</f>
        <v>-0.04313028012449982</v>
      </c>
      <c r="J24" s="21">
        <f>IF(ISERROR(F24/B24-1),"н/д",F24/B24-1)</f>
        <v>0.12434691745036552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106.16</v>
      </c>
      <c r="E25" s="29">
        <f>'[1]сырье'!L73</f>
        <v>90.86</v>
      </c>
      <c r="F25" s="29" t="str">
        <f>'[1]сырье'!I73</f>
        <v>91,610</v>
      </c>
      <c r="G25" s="21">
        <f aca="true" t="shared" si="10" ref="G25:G33">IF(ISERROR(F25/E25-1),"н/д",F25/E25-1)</f>
        <v>0.008254457406999816</v>
      </c>
      <c r="H25" s="21">
        <f t="shared" si="8"/>
        <v>-0.13705727204220042</v>
      </c>
      <c r="I25" s="21">
        <f t="shared" si="9"/>
        <v>-0.09574573092488392</v>
      </c>
      <c r="J25" s="21">
        <f aca="true" t="shared" si="11" ref="J25:J31">IF(ISERROR(F25/B25-1),"н/д",F25/B25-1)</f>
        <v>0.02644257703081232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1662.4001607474759</v>
      </c>
      <c r="E26" s="19">
        <f>'[1]инд-обновл'!H16</f>
        <v>1568.9041710270594</v>
      </c>
      <c r="F26" s="19" t="str">
        <f>'[1]инд-обновл'!G16</f>
        <v>1574,16</v>
      </c>
      <c r="G26" s="21">
        <f t="shared" si="10"/>
        <v>0.003349999999999964</v>
      </c>
      <c r="H26" s="21">
        <f t="shared" si="8"/>
        <v>-0.053079976067735624</v>
      </c>
      <c r="I26" s="21">
        <f t="shared" si="9"/>
        <v>-0.02110707260995326</v>
      </c>
      <c r="J26" s="21">
        <f t="shared" si="11"/>
        <v>0.14559347936831402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8505.434075092577</v>
      </c>
      <c r="E27" s="29">
        <f>'[1]сырье'!P95</f>
        <v>7601.410934744269</v>
      </c>
      <c r="F27" s="29">
        <f>'[1]сырье'!N95</f>
        <v>7678.571428571429</v>
      </c>
      <c r="G27" s="21">
        <f t="shared" si="10"/>
        <v>0.010150812064965153</v>
      </c>
      <c r="H27" s="21">
        <f t="shared" si="8"/>
        <v>-0.09721580806117147</v>
      </c>
      <c r="I27" s="21">
        <f t="shared" si="9"/>
        <v>0.019596432230679195</v>
      </c>
      <c r="J27" s="21">
        <f t="shared" si="11"/>
        <v>-0.18326971700865502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17705.01275103602</v>
      </c>
      <c r="E28" s="29">
        <f>'[1]инд-обновл'!H17</f>
        <v>17000.059771672215</v>
      </c>
      <c r="F28" s="29" t="str">
        <f>'[1]инд-обновл'!G17</f>
        <v>17065</v>
      </c>
      <c r="G28" s="21">
        <f t="shared" si="10"/>
        <v>0.0038199999999999346</v>
      </c>
      <c r="H28" s="21">
        <f t="shared" si="8"/>
        <v>-0.03614867495639451</v>
      </c>
      <c r="I28" s="21">
        <f t="shared" si="9"/>
        <v>-0.1065476818419675</v>
      </c>
      <c r="J28" s="21">
        <f t="shared" si="11"/>
        <v>-0.2852356020942408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2123.0089733597138</v>
      </c>
      <c r="E29" s="29">
        <f>'[1]инд-обновл'!H15</f>
        <v>2021.999960072668</v>
      </c>
      <c r="F29" s="29" t="str">
        <f>'[1]инд-обновл'!G15</f>
        <v>2025,68</v>
      </c>
      <c r="G29" s="21">
        <f t="shared" si="10"/>
        <v>0.0018199999999999328</v>
      </c>
      <c r="H29" s="21">
        <f t="shared" si="8"/>
        <v>-0.04584482429468406</v>
      </c>
      <c r="I29" s="21">
        <f t="shared" si="9"/>
        <v>-0.039052537606032</v>
      </c>
      <c r="J29" s="21">
        <f t="shared" si="11"/>
        <v>-0.18581993569131827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89.68</v>
      </c>
      <c r="E30" s="29">
        <f>'[1]сырье'!L81</f>
        <v>73.62</v>
      </c>
      <c r="F30" s="29" t="str">
        <f>'[1]сырье'!I81</f>
        <v>73,920</v>
      </c>
      <c r="G30" s="21">
        <f t="shared" si="10"/>
        <v>0.004074979625101838</v>
      </c>
      <c r="H30" s="21">
        <f t="shared" si="8"/>
        <v>-0.17573595004460307</v>
      </c>
      <c r="I30" s="21">
        <f t="shared" si="9"/>
        <v>-0.23351306511820813</v>
      </c>
      <c r="J30" s="21">
        <f t="shared" si="11"/>
        <v>-0.4839790575916231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20.95</v>
      </c>
      <c r="E31" s="29">
        <f>'[1]сырье'!L85</f>
        <v>19.62</v>
      </c>
      <c r="F31" s="29" t="str">
        <f>'[1]сырье'!I85</f>
        <v>19,770</v>
      </c>
      <c r="G31" s="21">
        <f t="shared" si="10"/>
        <v>0.007645259938837912</v>
      </c>
      <c r="H31" s="21">
        <f t="shared" si="8"/>
        <v>-0.05632458233890214</v>
      </c>
      <c r="I31" s="21">
        <f t="shared" si="9"/>
        <v>-0.15113782739373116</v>
      </c>
      <c r="J31" s="21">
        <f t="shared" si="11"/>
        <v>-0.37712665406427215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629</v>
      </c>
      <c r="E32" s="29">
        <f>'[1]сырье'!L80</f>
        <v>578.5</v>
      </c>
      <c r="F32" s="29" t="str">
        <f>'[1]сырье'!I80</f>
        <v>582,750</v>
      </c>
      <c r="G32" s="21">
        <f t="shared" si="10"/>
        <v>0.0073465859982713155</v>
      </c>
      <c r="H32" s="21">
        <f t="shared" si="8"/>
        <v>-0.07352941176470584</v>
      </c>
      <c r="I32" s="21">
        <f t="shared" si="9"/>
        <v>-0.10621165644171782</v>
      </c>
      <c r="J32" s="21">
        <f>IF(ISERROR(F32/B32-1),"н/д",F32/B32-1)</f>
        <v>-0.039950576606260335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657</v>
      </c>
      <c r="E33" s="29">
        <f>'[1]сырье'!L83</f>
        <v>680</v>
      </c>
      <c r="F33" s="29" t="str">
        <f>'[1]сырье'!I83</f>
        <v>673,250</v>
      </c>
      <c r="G33" s="21">
        <f t="shared" si="10"/>
        <v>-0.009926470588235259</v>
      </c>
      <c r="H33" s="21">
        <f t="shared" si="8"/>
        <v>0.02473363774733639</v>
      </c>
      <c r="I33" s="21">
        <f t="shared" si="9"/>
        <v>-0.03545845272206305</v>
      </c>
      <c r="J33" s="21">
        <f>IF(ISERROR(F33/B33-1),"н/д",F33/B33-1)</f>
        <v>-0.1202244152786337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41030</v>
      </c>
      <c r="E35" s="14">
        <f>IF(J35=2,F35-3,F35-1)</f>
        <v>41057</v>
      </c>
      <c r="F35" s="35">
        <f>I1</f>
        <v>41058</v>
      </c>
      <c r="G35" s="36"/>
      <c r="H35" s="37"/>
      <c r="I35" s="36"/>
      <c r="J35" s="38">
        <f>WEEKDAY(F35)</f>
        <v>3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864.1</v>
      </c>
      <c r="E37" s="19">
        <f>'[1]ост. ср-тв на кс'!S5</f>
        <v>585.2</v>
      </c>
      <c r="F37" s="19">
        <f>'[1]ост. ср-тв на кс'!R5</f>
        <v>595.2</v>
      </c>
      <c r="G37" s="21">
        <f t="shared" si="12"/>
        <v>0.01708817498291193</v>
      </c>
      <c r="H37" s="21">
        <f aca="true" t="shared" si="13" ref="H37:H42">IF(ISERROR(F37/D37-1),"н/д",F37/D37-1)</f>
        <v>-0.3111908343941673</v>
      </c>
      <c r="I37" s="21">
        <f aca="true" t="shared" si="14" ref="I37:I42">IF(ISERROR(F37/C37-1),"н/д",F37/C37-1)</f>
        <v>-0.3935194619930711</v>
      </c>
      <c r="J37" s="21">
        <f aca="true" t="shared" si="15" ref="J37:J42">IF(ISERROR(F37/B37-1),"н/д",F37/B37-1)</f>
        <v>-0.3887861983980283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659.1</v>
      </c>
      <c r="E38" s="19">
        <f>'[1]ост. ср-тв на кс'!U5</f>
        <v>420.4</v>
      </c>
      <c r="F38" s="19">
        <f>'[1]ост. ср-тв на кс'!T5</f>
        <v>420.5</v>
      </c>
      <c r="G38" s="21">
        <f t="shared" si="12"/>
        <v>0.00023786869647968167</v>
      </c>
      <c r="H38" s="21">
        <f t="shared" si="13"/>
        <v>-0.36200879987862233</v>
      </c>
      <c r="I38" s="21">
        <f t="shared" si="14"/>
        <v>-0.42828008157715836</v>
      </c>
      <c r="J38" s="21">
        <f t="shared" si="15"/>
        <v>-0.34163143886018477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6.18</v>
      </c>
      <c r="E39" s="29">
        <f>'[1]mibid-mibor'!C8</f>
        <v>6.35</v>
      </c>
      <c r="F39" s="29">
        <f>'[1]mibid-mibor'!D8</f>
        <v>6.35</v>
      </c>
      <c r="G39" s="21">
        <f t="shared" si="12"/>
        <v>0</v>
      </c>
      <c r="H39" s="21">
        <f t="shared" si="13"/>
        <v>0.027508090614886793</v>
      </c>
      <c r="I39" s="21">
        <f t="shared" si="14"/>
        <v>0</v>
      </c>
      <c r="J39" s="21">
        <f t="shared" si="15"/>
        <v>-0.09285714285714286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7.17</v>
      </c>
      <c r="E40" s="29">
        <f>'[1]mibid-mibor'!E8</f>
        <v>7.28</v>
      </c>
      <c r="F40" s="29">
        <f>'[1]mibid-mibor'!F8</f>
        <v>7.28</v>
      </c>
      <c r="G40" s="21">
        <f t="shared" si="12"/>
        <v>0</v>
      </c>
      <c r="H40" s="21">
        <f t="shared" si="13"/>
        <v>0.015341701534170138</v>
      </c>
      <c r="I40" s="21">
        <f t="shared" si="14"/>
        <v>-0.014884979702300294</v>
      </c>
      <c r="J40" s="21">
        <f t="shared" si="15"/>
        <v>0.5723542116630671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29.423312022766897</v>
      </c>
      <c r="E41" s="29">
        <f>'[1]МакроDelay'!M8</f>
        <v>31.757134304530037</v>
      </c>
      <c r="F41" s="29">
        <f>'[1]МакроDelay'!J8</f>
        <v>31.827</v>
      </c>
      <c r="G41" s="21">
        <f t="shared" si="12"/>
        <v>0.0021999999999999797</v>
      </c>
      <c r="H41" s="21">
        <f>IF(ISERROR(F41/D41-1),"н/д",F41/D41-1)</f>
        <v>0.08169331771260824</v>
      </c>
      <c r="I41" s="21">
        <f t="shared" si="14"/>
        <v>-0.011465636324275552</v>
      </c>
      <c r="J41" s="21">
        <f t="shared" si="15"/>
        <v>0.03603515625000009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38.747871969734675</v>
      </c>
      <c r="E42" s="29">
        <f>'[1]МакроDelay'!M11</f>
        <v>39.84258771886266</v>
      </c>
      <c r="F42" s="29">
        <f>'[1]МакроDelay'!J11</f>
        <v>40.1179</v>
      </c>
      <c r="G42" s="21">
        <f t="shared" si="12"/>
        <v>0.006909999999999972</v>
      </c>
      <c r="H42" s="21">
        <f t="shared" si="13"/>
        <v>0.03535750379621949</v>
      </c>
      <c r="I42" s="21">
        <f t="shared" si="14"/>
        <v>-0.03727709471013829</v>
      </c>
      <c r="J42" s="21">
        <f t="shared" si="15"/>
        <v>0.008240764011058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'[1]ЗВР-cbr'!D4</f>
        <v>41040</v>
      </c>
      <c r="E43" s="40">
        <f>'[1]ЗВР-cbr'!D4</f>
        <v>41040</v>
      </c>
      <c r="F43" s="40">
        <f>'[1]ЗВР-cbr'!D3</f>
        <v>41047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518,8</v>
      </c>
      <c r="E44" s="19" t="str">
        <f>'[1]ЗВР-cbr'!L4</f>
        <v>518,8</v>
      </c>
      <c r="F44" s="19" t="str">
        <f>'[1]ЗВР-cbr'!L3</f>
        <v>514,3</v>
      </c>
      <c r="G44" s="21">
        <f>IF(ISERROR(F44/E44-1),"н/д",F44/E44-1)</f>
        <v>-0.008673862760215867</v>
      </c>
      <c r="H44" s="21"/>
      <c r="I44" s="21">
        <f>IF(ISERROR(F44/C44-1),"н/д",F44/C44-1)</f>
        <v>0.032730923694779035</v>
      </c>
      <c r="J44" s="21">
        <f>IF(ISERROR(F44/B44-1),"н/д",F44/B44-1)</f>
        <v>0.17500571167466283</v>
      </c>
      <c r="K44" s="13"/>
    </row>
    <row r="45" spans="1:11" ht="18.75">
      <c r="A45" s="42"/>
      <c r="B45" s="40">
        <v>40544</v>
      </c>
      <c r="C45" s="40">
        <v>40909</v>
      </c>
      <c r="D45" s="40">
        <v>41027</v>
      </c>
      <c r="E45" s="40">
        <v>41043</v>
      </c>
      <c r="F45" s="40">
        <v>41050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1.8</v>
      </c>
      <c r="E46" s="20">
        <v>2</v>
      </c>
      <c r="F46" s="20">
        <v>2.1</v>
      </c>
      <c r="G46" s="21">
        <f>IF(ISERROR(F46-E46),"н/д",F46-E46)/100</f>
        <v>0.0010000000000000009</v>
      </c>
      <c r="H46" s="21">
        <f>IF(ISERROR(F46-D46),"н/д",F46-D46)/100</f>
        <v>0.0030000000000000005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40920</v>
      </c>
      <c r="E47" s="45">
        <f>'[1]M2'!I23</f>
        <v>40949</v>
      </c>
      <c r="F47" s="45">
        <f>'[1]M2'!I22</f>
        <v>40980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23677.9</v>
      </c>
      <c r="E48" s="19">
        <f>'[1]M2'!J23</f>
        <v>23851.3</v>
      </c>
      <c r="F48" s="19">
        <f>'[1]M2'!J22</f>
        <v>24041.3</v>
      </c>
      <c r="G48" s="21"/>
      <c r="H48" s="21">
        <f>IF(ISERROR(F48/D48-1),"н/д",F48/D48-1)</f>
        <v>0.015347644850261188</v>
      </c>
      <c r="I48" s="21">
        <f>IF(ISERROR(F48/C48-1),"н/д",F48/C48-1)</f>
        <v>0.015347644850261188</v>
      </c>
      <c r="J48" s="21">
        <f>IF(ISERROR(F48/B48-1),"н/д",F48/B48-1)</f>
        <v>0.20135019663300313</v>
      </c>
      <c r="K48" s="8"/>
    </row>
    <row r="49" spans="1:11" ht="75">
      <c r="A49" s="18" t="s">
        <v>58</v>
      </c>
      <c r="B49" s="19">
        <v>104.7</v>
      </c>
      <c r="C49" s="19">
        <f>'[1]ПромПр-во'!B34</f>
        <v>103.3</v>
      </c>
      <c r="D49" s="19">
        <f>'[1]ПромПр-во'!B29</f>
        <v>103.8</v>
      </c>
      <c r="E49" s="19">
        <f>'[1]ПромПр-во'!B30</f>
        <v>106.5</v>
      </c>
      <c r="F49" s="19">
        <f>'[1]ПромПр-во'!B31</f>
        <v>102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40940</v>
      </c>
      <c r="E54" s="45">
        <v>40969</v>
      </c>
      <c r="F54" s="45">
        <v>41000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40909</v>
      </c>
      <c r="E58" s="45">
        <v>40940</v>
      </c>
      <c r="F58" s="45">
        <v>40969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40.1</v>
      </c>
      <c r="E59" s="20">
        <v>45</v>
      </c>
      <c r="F59" s="20">
        <v>48</v>
      </c>
      <c r="G59" s="21">
        <f>IF(ISERROR(F59/E59-1),"н/д",F59/E59-1)</f>
        <v>0.06666666666666665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19.6</v>
      </c>
      <c r="E60" s="20">
        <v>25.2</v>
      </c>
      <c r="F60" s="20">
        <v>28.5</v>
      </c>
      <c r="G60" s="21">
        <f>IF(ISERROR(F60/E60-1),"н/д",F60/E60-1)</f>
        <v>0.13095238095238093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20.5</v>
      </c>
      <c r="E61" s="20">
        <f>E59-E60</f>
        <v>19.8</v>
      </c>
      <c r="F61" s="20">
        <f>F59-F60</f>
        <v>19.5</v>
      </c>
      <c r="G61" s="21">
        <f>IF(ISERROR(F61/E61-1),"н/д",F61/E61-1)</f>
        <v>-0.015151515151515138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8"/>
      <c r="F68" s="8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52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3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5"/>
      <c r="G74" s="10"/>
      <c r="H74" s="10"/>
      <c r="I74" s="10"/>
      <c r="J74" s="10"/>
    </row>
    <row r="75" spans="1:10" s="8" customFormat="1" ht="15.75">
      <c r="A75" s="54"/>
      <c r="B75" s="54"/>
      <c r="C75" s="55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5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5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5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5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5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5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5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5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2012-05-29T09:05:28Z</dcterms:created>
  <dcterms:modified xsi:type="dcterms:W3CDTF">2012-05-29T09:06:26Z</dcterms:modified>
  <cp:category/>
  <cp:version/>
  <cp:contentType/>
  <cp:contentStatus/>
</cp:coreProperties>
</file>