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<sst xmlns="http://schemas.openxmlformats.org/spreadsheetml/2006/main" count="94" uniqueCount="78">
  <si>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</si>
  <si>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</si>
  <si>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</si>
  <si>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</si>
  <si>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</si>
  <si>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</si>
  <si>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</si>
  <si>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</si>
  <si>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</si>
  <si>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</si>
  <si>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</si>
  <si>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</si>
  <si>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</si>
  <si>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</si>
  <si>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</si>
  <si>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</si>
  <si>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</si>
  <si>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</si>
  <si>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</si>
  <si>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</si>
  <si>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</si>
  <si>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</si>
  <si>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</si>
  <si>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</si>
  <si>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</si>
  <si>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</si>
  <si>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</si>
  <si>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</si>
  <si>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</si>
  <si>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</si>
  <si>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</si>
  <si>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</si>
  <si>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</si>
  <si>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</si>
  <si>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</si>
  <si>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</si>
  <si>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</si>
  <si>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</si>
  <si>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</si>
  <si>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</si>
  <si>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</si>
  <si>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</si>
  <si>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</si>
  <si>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</si>
  <si>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</si>
  <si>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</si>
  <si>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</si>
  <si>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</si>
  <si>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</si>
  <si>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</si>
  <si>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</si>
  <si>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</si>
  <si>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</si>
  <si>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</si>
  <si>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</si>
  <si>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</si>
  <si>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</si>
  <si>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</si>
  <si>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</si>
  <si>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</si>
  <si>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</si>
  <si>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</si>
  <si>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</si>
  <si>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</si>
  <si>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</si>
  <si>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</si>
  <si>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</si>
  <si>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</si>
  <si>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</si>
  <si>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</si>
  <si>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</si>
  <si>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</si>
  <si>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3 квартал 2011</t>
  </si>
  <si>
    <t>4 квартал 2011</t>
  </si>
  <si>
    <t>1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</si>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</sst>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75">
          <cell r="K75" t="str">
            <v>6999,65</v>
          </cell>
          <cell r="S75">
            <v>7080.3099999999995</v>
          </cell>
        </row>
        <row r="87">
          <cell r="K87" t="str">
            <v>432,90</v>
          </cell>
          <cell r="S87">
            <v>434.40999999999997</v>
          </cell>
        </row>
        <row r="123">
          <cell r="K123" t="str">
            <v>928,86</v>
          </cell>
          <cell r="S123">
            <v>931.83</v>
          </cell>
        </row>
        <row r="151">
          <cell r="K151" t="str">
            <v>3825,33</v>
          </cell>
          <cell r="S151">
            <v>3840.6</v>
          </cell>
        </row>
      </sheetData>
      <sheetData sheetId="2">
        <row r="14">
          <cell r="I14" t="str">
            <v>6130,82</v>
          </cell>
          <cell r="L14">
            <v>6144.219999999999</v>
          </cell>
        </row>
        <row r="92">
          <cell r="I92" t="str">
            <v>5435,08</v>
          </cell>
          <cell r="L92">
            <v>5447.79</v>
          </cell>
        </row>
        <row r="149">
          <cell r="I149" t="str">
            <v>3051,69</v>
          </cell>
          <cell r="L149">
            <v>3071.16</v>
          </cell>
        </row>
      </sheetData>
      <sheetData sheetId="3">
        <row r="2">
          <cell r="G2" t="str">
            <v>12554,2</v>
          </cell>
          <cell r="H2">
            <v>12460.991781474571</v>
          </cell>
        </row>
        <row r="5">
          <cell r="G5" t="str">
            <v>8459,26</v>
          </cell>
          <cell r="H5">
            <v>8639.744257540011</v>
          </cell>
        </row>
        <row r="6">
          <cell r="G6" t="str">
            <v>1297,2</v>
          </cell>
          <cell r="H6">
            <v>1282.4518042511122</v>
          </cell>
        </row>
        <row r="8">
          <cell r="G8" t="str">
            <v>1338,7</v>
          </cell>
          <cell r="H8">
            <v>1332.9151482565665</v>
          </cell>
        </row>
        <row r="10">
          <cell r="G10" t="str">
            <v>1325,66</v>
          </cell>
          <cell r="H10">
            <v>1314.9953874081202</v>
          </cell>
        </row>
        <row r="15">
          <cell r="G15" t="str">
            <v>1985</v>
          </cell>
          <cell r="H15">
            <v>1992.991897509011</v>
          </cell>
        </row>
        <row r="16">
          <cell r="G16" t="str">
            <v>1595,1</v>
          </cell>
          <cell r="H16">
            <v>1588.0016327018227</v>
          </cell>
        </row>
        <row r="17">
          <cell r="G17" t="str">
            <v>16925</v>
          </cell>
          <cell r="H17">
            <v>16594.92690388179</v>
          </cell>
        </row>
        <row r="32">
          <cell r="B32">
            <v>2839.38</v>
          </cell>
          <cell r="I32">
            <v>2850.12</v>
          </cell>
        </row>
      </sheetData>
      <sheetData sheetId="4">
        <row r="3">
          <cell r="D3">
            <v>41061</v>
          </cell>
          <cell r="L3" t="str">
            <v>509,2</v>
          </cell>
        </row>
        <row r="4">
          <cell r="D4">
            <v>41054</v>
          </cell>
          <cell r="L4" t="str">
            <v>513,2</v>
          </cell>
        </row>
      </sheetData>
      <sheetData sheetId="5">
        <row r="8">
          <cell r="C8">
            <v>6.47</v>
          </cell>
          <cell r="D8">
            <v>6.47</v>
          </cell>
          <cell r="E8">
            <v>7.32</v>
          </cell>
          <cell r="F8">
            <v>7.32</v>
          </cell>
        </row>
      </sheetData>
      <sheetData sheetId="6">
        <row r="8">
          <cell r="J8">
            <v>32.7358</v>
          </cell>
          <cell r="M8">
            <v>32.192075839077965</v>
          </cell>
        </row>
        <row r="11">
          <cell r="J11">
            <v>40.9067</v>
          </cell>
          <cell r="M11">
            <v>40.42044208175647</v>
          </cell>
        </row>
      </sheetData>
      <sheetData sheetId="7">
        <row r="68">
          <cell r="I68" t="str">
            <v>99,470</v>
          </cell>
          <cell r="L68">
            <v>99.92999999999999</v>
          </cell>
        </row>
        <row r="73">
          <cell r="I73" t="str">
            <v>84,100</v>
          </cell>
          <cell r="L73">
            <v>84.82</v>
          </cell>
        </row>
        <row r="80">
          <cell r="I80" t="str">
            <v>598,000</v>
          </cell>
          <cell r="L80">
            <v>594</v>
          </cell>
        </row>
        <row r="81">
          <cell r="I81" t="str">
            <v>69,880</v>
          </cell>
          <cell r="L81">
            <v>72.28</v>
          </cell>
        </row>
        <row r="83">
          <cell r="I83" t="str">
            <v>630,250</v>
          </cell>
          <cell r="L83">
            <v>641.75</v>
          </cell>
        </row>
        <row r="85">
          <cell r="I85" t="str">
            <v>19,980</v>
          </cell>
          <cell r="L85">
            <v>19.76</v>
          </cell>
        </row>
        <row r="95">
          <cell r="N95">
            <v>7242.063492063491</v>
          </cell>
          <cell r="P95">
            <v>7430.555555555555</v>
          </cell>
        </row>
      </sheetData>
      <sheetData sheetId="8">
        <row r="22">
          <cell r="I22">
            <v>41010</v>
          </cell>
          <cell r="J22">
            <v>24247.2</v>
          </cell>
        </row>
        <row r="23">
          <cell r="I23">
            <v>40980</v>
          </cell>
          <cell r="J23">
            <v>24041.3</v>
          </cell>
        </row>
        <row r="24">
          <cell r="I24">
            <v>40949</v>
          </cell>
          <cell r="J24">
            <v>23851.3</v>
          </cell>
        </row>
      </sheetData>
      <sheetData sheetId="9">
        <row r="4">
          <cell r="J4" t="str">
            <v>1102,1</v>
          </cell>
        </row>
        <row r="5">
          <cell r="J5" t="str">
            <v>1097,8</v>
          </cell>
        </row>
        <row r="6">
          <cell r="J6" t="str">
            <v>809,7</v>
          </cell>
        </row>
        <row r="28">
          <cell r="J28" t="str">
            <v>1041,1</v>
          </cell>
        </row>
        <row r="29">
          <cell r="J29" t="str">
            <v>973,8</v>
          </cell>
        </row>
        <row r="30">
          <cell r="J30" t="str">
            <v>1037,1</v>
          </cell>
        </row>
      </sheetData>
      <sheetData sheetId="10">
        <row r="30">
          <cell r="B30">
            <v>106.5</v>
          </cell>
        </row>
        <row r="31">
          <cell r="B31">
            <v>102</v>
          </cell>
        </row>
        <row r="33">
          <cell r="B33">
            <v>101.3</v>
          </cell>
        </row>
        <row r="34">
          <cell r="B34">
            <v>103.3</v>
          </cell>
        </row>
      </sheetData>
      <sheetData sheetId="11">
        <row r="5">
          <cell r="R5">
            <v>594.3</v>
          </cell>
          <cell r="S5">
            <v>621.4</v>
          </cell>
          <cell r="T5">
            <v>403.3</v>
          </cell>
          <cell r="U5">
            <v>443.1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" sqref="G4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41069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41061</v>
      </c>
      <c r="E4" s="14">
        <f>IF(J4=2,F4-3,F4-1)</f>
        <v>41068</v>
      </c>
      <c r="F4" s="14">
        <f>I1</f>
        <v>41069</v>
      </c>
      <c r="G4" s="15"/>
      <c r="H4" s="11"/>
      <c r="I4" s="15"/>
      <c r="J4" s="12">
        <f>WEEKDAY(F4)</f>
        <v>7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1298.0857979854732</v>
      </c>
      <c r="E6" s="19">
        <f>'[1]инд-обновл'!H8</f>
        <v>1332.9151482565665</v>
      </c>
      <c r="F6" s="19" t="str">
        <f>'[1]инд-обновл'!G8</f>
        <v>1338,7</v>
      </c>
      <c r="G6" s="21">
        <f>IF(ISERROR(F6/E6-1),"н/д",F6/E6-1)</f>
        <v>0.0043400000000000105</v>
      </c>
      <c r="H6" s="21">
        <f>IF(ISERROR(F6/D6-1),"н/д",F6/D6-1)</f>
        <v>0.03128776393483146</v>
      </c>
      <c r="I6" s="21">
        <f>IF(ISERROR(F6/C6-1),"н/д",F6/C6-1)</f>
        <v>-0.06397259277729272</v>
      </c>
      <c r="J6" s="21">
        <f>IF(ISERROR(F6/B6-1),"н/д",F6/B6-1)</f>
        <v>-0.24367231638418074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1227.6868686868688</v>
      </c>
      <c r="E7" s="19">
        <f>'[1]инд-обновл'!H6</f>
        <v>1282.4518042511122</v>
      </c>
      <c r="F7" s="19" t="str">
        <f>'[1]инд-обновл'!G6</f>
        <v>1297,2</v>
      </c>
      <c r="G7" s="21">
        <f>IF(ISERROR(F7/E7-1),"н/д",F7/E7-1)</f>
        <v>0.011500000000000066</v>
      </c>
      <c r="H7" s="21">
        <f>IF(ISERROR(F7/D7-1),"н/д",F7/D7-1)</f>
        <v>0.056621222468138166</v>
      </c>
      <c r="I7" s="21">
        <f>IF(ISERROR(F7/C7-1),"н/д",F7/C7-1)</f>
        <v>-0.10436461711218226</v>
      </c>
      <c r="J7" s="21">
        <f>IF(ISERROR(F7/B7-1),"н/д",F7/B7-1)</f>
        <v>-0.2223021582733813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12393.456873453191</v>
      </c>
      <c r="E9" s="26">
        <f>'[1]инд-обновл'!H2</f>
        <v>12460.991781474571</v>
      </c>
      <c r="F9" s="26" t="str">
        <f>'[1]инд-обновл'!G2</f>
        <v>12554,2</v>
      </c>
      <c r="G9" s="21">
        <f aca="true" t="shared" si="0" ref="G9:G15">IF(ISERROR(F9/E9-1),"н/д",F9/E9-1)</f>
        <v>0.007479999999999931</v>
      </c>
      <c r="H9" s="21">
        <f>IF(ISERROR(F9/D9-1),"н/д",F9/D9-1)</f>
        <v>0.01296999926559006</v>
      </c>
      <c r="I9" s="21">
        <f>IF(ISERROR(F9/C9-1),"н/д",F9/C9-1)</f>
        <v>0.01571721958670813</v>
      </c>
      <c r="J9" s="21">
        <f aca="true" t="shared" si="1" ref="J9:J15">IF(ISERROR(F9/B9-1),"н/д",F9/B9-1)</f>
        <v>0.07530620985010716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2850.12</v>
      </c>
      <c r="E10" s="26">
        <f>'[1]инд-обновл'!I32</f>
        <v>2850.12</v>
      </c>
      <c r="F10" s="26">
        <f>'[1]инд-обновл'!B32</f>
        <v>2839.38</v>
      </c>
      <c r="G10" s="21">
        <f t="shared" si="0"/>
        <v>-0.003768262388952004</v>
      </c>
      <c r="H10" s="21">
        <f aca="true" t="shared" si="2" ref="H10:H15">IF(ISERROR(F10/D10-1),"н/д",F10/D10-1)</f>
        <v>-0.003768262388952004</v>
      </c>
      <c r="I10" s="21">
        <f aca="true" t="shared" si="3" ref="I10:I15">IF(ISERROR(F10/C10-1),"н/д",F10/C10-1)</f>
        <v>0.061765345966464436</v>
      </c>
      <c r="J10" s="21">
        <f t="shared" si="1"/>
        <v>0.050455049944506225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1310.3264435695537</v>
      </c>
      <c r="E11" s="25">
        <f>'[1]инд-обновл'!H10</f>
        <v>1314.9953874081202</v>
      </c>
      <c r="F11" s="25" t="str">
        <f>'[1]инд-обновл'!G10</f>
        <v>1325,66</v>
      </c>
      <c r="G11" s="21">
        <f t="shared" si="0"/>
        <v>0.008110000000000062</v>
      </c>
      <c r="H11" s="21">
        <f>IF(ISERROR(F11/D11-1),"н/д",F11/D11-1)</f>
        <v>0.011702088823511092</v>
      </c>
      <c r="I11" s="21">
        <f t="shared" si="3"/>
        <v>0.03744514062621995</v>
      </c>
      <c r="J11" s="21">
        <f t="shared" si="1"/>
        <v>0.042185534591195006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2950.47</v>
      </c>
      <c r="E12" s="25">
        <f>'[1]евр-индексы'!L149</f>
        <v>3071.16</v>
      </c>
      <c r="F12" s="25" t="str">
        <f>'[1]евр-индексы'!I149</f>
        <v>3051,69</v>
      </c>
      <c r="G12" s="21">
        <f t="shared" si="0"/>
        <v>-0.006339624115969111</v>
      </c>
      <c r="H12" s="21">
        <f t="shared" si="2"/>
        <v>0.034306398641572367</v>
      </c>
      <c r="I12" s="21">
        <f t="shared" si="3"/>
        <v>-0.02730639773567589</v>
      </c>
      <c r="J12" s="21">
        <f t="shared" si="1"/>
        <v>-0.19734613361388742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6050.29</v>
      </c>
      <c r="E13" s="26">
        <f>'[1]евр-индексы'!L14</f>
        <v>6144.219999999999</v>
      </c>
      <c r="F13" s="26" t="str">
        <f>'[1]евр-индексы'!I14</f>
        <v>6130,82</v>
      </c>
      <c r="G13" s="21">
        <f t="shared" si="0"/>
        <v>-0.0021809114907994642</v>
      </c>
      <c r="H13" s="21">
        <f t="shared" si="2"/>
        <v>0.01331010579658165</v>
      </c>
      <c r="I13" s="21">
        <f t="shared" si="3"/>
        <v>0.01203383339496078</v>
      </c>
      <c r="J13" s="21">
        <f t="shared" si="1"/>
        <v>-0.1328401697312589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5320.86</v>
      </c>
      <c r="E14" s="25">
        <f>'[1]евр-индексы'!L92</f>
        <v>5447.79</v>
      </c>
      <c r="F14" s="25" t="str">
        <f>'[1]евр-индексы'!I92</f>
        <v>5435,08</v>
      </c>
      <c r="G14" s="21">
        <f t="shared" si="0"/>
        <v>-0.0023330561567167507</v>
      </c>
      <c r="H14" s="21">
        <f t="shared" si="2"/>
        <v>0.021466454670861612</v>
      </c>
      <c r="I14" s="21">
        <f t="shared" si="3"/>
        <v>-0.03798445221676283</v>
      </c>
      <c r="J14" s="21">
        <f t="shared" si="1"/>
        <v>-0.08746138347884491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8440.210811195782</v>
      </c>
      <c r="E15" s="25">
        <f>'[1]инд-обновл'!H5</f>
        <v>8639.744257540011</v>
      </c>
      <c r="F15" s="25" t="str">
        <f>'[1]инд-обновл'!G5</f>
        <v>8459,26</v>
      </c>
      <c r="G15" s="21">
        <f t="shared" si="0"/>
        <v>-0.020889999999999964</v>
      </c>
      <c r="H15" s="21">
        <f t="shared" si="2"/>
        <v>0.002256956518070563</v>
      </c>
      <c r="I15" s="21">
        <f t="shared" si="3"/>
        <v>0.008209813992918757</v>
      </c>
      <c r="J15" s="21">
        <f t="shared" si="1"/>
        <v>-0.19748980172659136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7106.09</v>
      </c>
      <c r="E17" s="25">
        <f>'[1]азия-индексы'!S75</f>
        <v>7080.3099999999995</v>
      </c>
      <c r="F17" s="25" t="str">
        <f>'[1]азия-индексы'!K75</f>
        <v>6999,65</v>
      </c>
      <c r="G17" s="21">
        <f aca="true" t="shared" si="4" ref="G17:G22">IF(ISERROR(F17/E17-1),"н/д",F17/E17-1)</f>
        <v>-0.011392156558116762</v>
      </c>
      <c r="H17" s="21">
        <f aca="true" t="shared" si="5" ref="H17:H22">IF(ISERROR(F17/D17-1),"н/д",F17/D17-1)</f>
        <v>-0.014978701367418745</v>
      </c>
      <c r="I17" s="21">
        <f aca="true" t="shared" si="6" ref="I17:I22">IF(ISERROR(F17/C17-1),"н/д",F17/C17-1)</f>
        <v>-0.013166427934989788</v>
      </c>
      <c r="J17" s="21">
        <f aca="true" t="shared" si="7" ref="J17:J22">IF(ISERROR(F17/B17-1),"н/д",F17/B17-1)</f>
        <v>-0.2062088909049672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428.79999999999995</v>
      </c>
      <c r="E18" s="25">
        <f>'[1]азия-индексы'!S87</f>
        <v>434.40999999999997</v>
      </c>
      <c r="F18" s="25" t="str">
        <f>'[1]азия-индексы'!K87</f>
        <v>432,90</v>
      </c>
      <c r="G18" s="21">
        <f t="shared" si="4"/>
        <v>-0.0034759789139292563</v>
      </c>
      <c r="H18" s="21">
        <f t="shared" si="5"/>
        <v>0.009561567164179108</v>
      </c>
      <c r="I18" s="21">
        <f>IF(ISERROR(F18/C18-1),"н/д",F18/C18-1)</f>
        <v>0.2757868678533537</v>
      </c>
      <c r="J18" s="21">
        <f t="shared" si="7"/>
        <v>-0.10000000000000009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15965.16</v>
      </c>
      <c r="E19" s="25">
        <v>16649.05</v>
      </c>
      <c r="F19" s="25">
        <v>16718.87</v>
      </c>
      <c r="G19" s="21">
        <f t="shared" si="4"/>
        <v>0.004193632669731828</v>
      </c>
      <c r="H19" s="21">
        <f t="shared" si="5"/>
        <v>0.047209674065276985</v>
      </c>
      <c r="I19" s="21">
        <f t="shared" si="6"/>
        <v>0.05717142004411069</v>
      </c>
      <c r="J19" s="21">
        <f t="shared" si="7"/>
        <v>-0.1272409030117445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3799.76</v>
      </c>
      <c r="E20" s="25">
        <f>'[1]азия-индексы'!S151</f>
        <v>3840.6</v>
      </c>
      <c r="F20" s="25" t="str">
        <f>'[1]азия-индексы'!K151</f>
        <v>3825,33</v>
      </c>
      <c r="G20" s="21">
        <f t="shared" si="4"/>
        <v>-0.003975941259178217</v>
      </c>
      <c r="H20" s="21">
        <f t="shared" si="5"/>
        <v>0.006729372381413468</v>
      </c>
      <c r="I20" s="21">
        <f t="shared" si="6"/>
        <v>-0.016389522430812598</v>
      </c>
      <c r="J20" s="21">
        <f>IF(ISERROR(F20/B20-1),"н/д",F20/B20-1)</f>
        <v>0.09954872089680933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966.7900000000001</v>
      </c>
      <c r="E21" s="25">
        <f>'[1]азия-индексы'!S123</f>
        <v>931.83</v>
      </c>
      <c r="F21" s="25" t="str">
        <f>'[1]азия-индексы'!K123</f>
        <v>928,86</v>
      </c>
      <c r="G21" s="21">
        <f t="shared" si="4"/>
        <v>-0.0031872766491742865</v>
      </c>
      <c r="H21" s="21">
        <f t="shared" si="5"/>
        <v>-0.03923292545433865</v>
      </c>
      <c r="I21" s="21">
        <f t="shared" si="6"/>
        <v>0.09506967532008193</v>
      </c>
      <c r="J21" s="21">
        <f t="shared" si="7"/>
        <v>-0.2622239872915012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54490.41</v>
      </c>
      <c r="E22" s="25">
        <v>54156.04</v>
      </c>
      <c r="F22" s="25">
        <v>54429.85</v>
      </c>
      <c r="G22" s="21">
        <f t="shared" si="4"/>
        <v>0.005055945744925072</v>
      </c>
      <c r="H22" s="21">
        <f t="shared" si="5"/>
        <v>-0.0011113882240930684</v>
      </c>
      <c r="I22" s="21">
        <f t="shared" si="6"/>
        <v>-0.07116883391691897</v>
      </c>
      <c r="J22" s="21">
        <f t="shared" si="7"/>
        <v>-0.22383933501257147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98.43</v>
      </c>
      <c r="E24" s="29">
        <f>'[1]сырье'!L68</f>
        <v>99.92999999999999</v>
      </c>
      <c r="F24" s="29" t="str">
        <f>'[1]сырье'!I68</f>
        <v>99,470</v>
      </c>
      <c r="G24" s="21">
        <f>IF(ISERROR(F24/E24-1),"н/д",F24/E24-1)</f>
        <v>-0.004603222255578854</v>
      </c>
      <c r="H24" s="21">
        <f aca="true" t="shared" si="8" ref="H24:H33">IF(ISERROR(F24/D24-1),"н/д",F24/D24-1)</f>
        <v>0.010565884384841961</v>
      </c>
      <c r="I24" s="21">
        <f aca="true" t="shared" si="9" ref="I24:I33">IF(ISERROR(F24/C24-1),"н/д",F24/C24-1)</f>
        <v>-0.1154290795909293</v>
      </c>
      <c r="J24" s="21">
        <f>IF(ISERROR(F24/B24-1),"н/д",F24/B24-1)</f>
        <v>0.039393939393939315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83.23</v>
      </c>
      <c r="E25" s="29">
        <f>'[1]сырье'!L73</f>
        <v>84.82</v>
      </c>
      <c r="F25" s="29" t="str">
        <f>'[1]сырье'!I73</f>
        <v>84,100</v>
      </c>
      <c r="G25" s="21">
        <f aca="true" t="shared" si="10" ref="G25:G33">IF(ISERROR(F25/E25-1),"н/д",F25/E25-1)</f>
        <v>-0.008488564017920308</v>
      </c>
      <c r="H25" s="21">
        <f t="shared" si="8"/>
        <v>0.010452961672473782</v>
      </c>
      <c r="I25" s="21">
        <f t="shared" si="9"/>
        <v>-0.16987464218734571</v>
      </c>
      <c r="J25" s="21">
        <f aca="true" t="shared" si="11" ref="J25:J31">IF(ISERROR(F25/B25-1),"н/д",F25/B25-1)</f>
        <v>-0.057703081232493014</v>
      </c>
      <c r="K25" s="13"/>
    </row>
    <row r="26" spans="1:116" s="32" customFormat="1" ht="18.75">
      <c r="A26" s="18" t="s">
        <v>35</v>
      </c>
      <c r="B26" s="29">
        <v>1374.1</v>
      </c>
      <c r="C26" s="29">
        <v>1608.1023327005457</v>
      </c>
      <c r="D26" s="31">
        <v>1622.1057799240564</v>
      </c>
      <c r="E26" s="19">
        <f>'[1]инд-обновл'!H16</f>
        <v>1588.0016327018227</v>
      </c>
      <c r="F26" s="19" t="str">
        <f>'[1]инд-обновл'!G16</f>
        <v>1595,1</v>
      </c>
      <c r="G26" s="21">
        <f t="shared" si="10"/>
        <v>0.004469999999999974</v>
      </c>
      <c r="H26" s="21">
        <f t="shared" si="8"/>
        <v>-0.016648593611028772</v>
      </c>
      <c r="I26" s="21">
        <f t="shared" si="9"/>
        <v>-0.008085513238893505</v>
      </c>
      <c r="J26" s="21">
        <f t="shared" si="11"/>
        <v>0.1608325449385053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7304.89417989418</v>
      </c>
      <c r="E27" s="29">
        <f>'[1]сырье'!P95</f>
        <v>7430.555555555555</v>
      </c>
      <c r="F27" s="29">
        <f>'[1]сырье'!N95</f>
        <v>7242.063492063491</v>
      </c>
      <c r="G27" s="21">
        <f t="shared" si="10"/>
        <v>-0.025367156208277675</v>
      </c>
      <c r="H27" s="21">
        <f t="shared" si="8"/>
        <v>-0.00860117700316898</v>
      </c>
      <c r="I27" s="21">
        <f t="shared" si="9"/>
        <v>-0.038365122056336354</v>
      </c>
      <c r="J27" s="21">
        <f t="shared" si="11"/>
        <v>-0.22969882870325364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1">
        <v>16230.00231857176</v>
      </c>
      <c r="E28" s="29">
        <f>'[1]инд-обновл'!H17</f>
        <v>16594.92690388179</v>
      </c>
      <c r="F28" s="29" t="str">
        <f>'[1]инд-обновл'!G17</f>
        <v>16925</v>
      </c>
      <c r="G28" s="21">
        <f t="shared" si="10"/>
        <v>0.019889999999999963</v>
      </c>
      <c r="H28" s="21">
        <f t="shared" si="8"/>
        <v>0.04282178571428563</v>
      </c>
      <c r="I28" s="21">
        <f t="shared" si="9"/>
        <v>-0.11387749869178443</v>
      </c>
      <c r="J28" s="21">
        <f t="shared" si="11"/>
        <v>-0.2910994764397906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1">
        <v>1993.995268999818</v>
      </c>
      <c r="E29" s="29">
        <f>'[1]инд-обновл'!H15</f>
        <v>1992.991897509011</v>
      </c>
      <c r="F29" s="29" t="str">
        <f>'[1]инд-обновл'!G15</f>
        <v>1985</v>
      </c>
      <c r="G29" s="21">
        <f t="shared" si="10"/>
        <v>-0.004009999999999958</v>
      </c>
      <c r="H29" s="21">
        <f t="shared" si="8"/>
        <v>-0.004511178707224395</v>
      </c>
      <c r="I29" s="21">
        <f t="shared" si="9"/>
        <v>-0.05835042412818092</v>
      </c>
      <c r="J29" s="21">
        <f t="shared" si="11"/>
        <v>-0.20217041800643087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67.61000000000001</v>
      </c>
      <c r="E30" s="29">
        <f>'[1]сырье'!L81</f>
        <v>72.28</v>
      </c>
      <c r="F30" s="29" t="str">
        <f>'[1]сырье'!I81</f>
        <v>69,880</v>
      </c>
      <c r="G30" s="21">
        <f t="shared" si="10"/>
        <v>-0.03320420586607642</v>
      </c>
      <c r="H30" s="21">
        <f t="shared" si="8"/>
        <v>0.03357491495340903</v>
      </c>
      <c r="I30" s="21">
        <f t="shared" si="9"/>
        <v>-0.2754043965159685</v>
      </c>
      <c r="J30" s="21">
        <f t="shared" si="11"/>
        <v>-0.5121815008726004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19.419999999999998</v>
      </c>
      <c r="E31" s="29">
        <f>'[1]сырье'!L85</f>
        <v>19.76</v>
      </c>
      <c r="F31" s="29" t="str">
        <f>'[1]сырье'!I85</f>
        <v>19,980</v>
      </c>
      <c r="G31" s="21">
        <f t="shared" si="10"/>
        <v>0.011133603238866252</v>
      </c>
      <c r="H31" s="21">
        <f t="shared" si="8"/>
        <v>0.028836251287332804</v>
      </c>
      <c r="I31" s="21">
        <f t="shared" si="9"/>
        <v>-0.14212108200944606</v>
      </c>
      <c r="J31" s="21">
        <f t="shared" si="11"/>
        <v>-0.3705103969754253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551.5</v>
      </c>
      <c r="E32" s="29">
        <f>'[1]сырье'!L80</f>
        <v>594</v>
      </c>
      <c r="F32" s="29" t="str">
        <f>'[1]сырье'!I80</f>
        <v>598,000</v>
      </c>
      <c r="G32" s="21">
        <f t="shared" si="10"/>
        <v>0.006734006734006703</v>
      </c>
      <c r="H32" s="21">
        <f t="shared" si="8"/>
        <v>0.08431550317316416</v>
      </c>
      <c r="I32" s="21">
        <f t="shared" si="9"/>
        <v>-0.08282208588957052</v>
      </c>
      <c r="J32" s="21">
        <f>IF(ISERROR(F32/B32-1),"н/д",F32/B32-1)</f>
        <v>-0.014827018121911006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612.25</v>
      </c>
      <c r="E33" s="29">
        <f>'[1]сырье'!L83</f>
        <v>641.75</v>
      </c>
      <c r="F33" s="29" t="str">
        <f>'[1]сырье'!I83</f>
        <v>630,250</v>
      </c>
      <c r="G33" s="21">
        <f t="shared" si="10"/>
        <v>-0.017919750681729685</v>
      </c>
      <c r="H33" s="21">
        <f t="shared" si="8"/>
        <v>0.029399755002041728</v>
      </c>
      <c r="I33" s="21">
        <f t="shared" si="9"/>
        <v>-0.09706303724928367</v>
      </c>
      <c r="J33" s="21">
        <f>IF(ISERROR(F33/B33-1),"н/д",F33/B33-1)</f>
        <v>-0.1764150578973025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41061</v>
      </c>
      <c r="E35" s="14">
        <f>IF(J35=2,F35-3,F35-1)</f>
        <v>41068</v>
      </c>
      <c r="F35" s="35">
        <f>I1</f>
        <v>41069</v>
      </c>
      <c r="G35" s="36"/>
      <c r="H35" s="37"/>
      <c r="I35" s="36"/>
      <c r="J35" s="38">
        <f>WEEKDAY(F35)</f>
        <v>7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595.6</v>
      </c>
      <c r="E37" s="19">
        <f>'[1]ост. ср-тв на кс'!S5</f>
        <v>621.4</v>
      </c>
      <c r="F37" s="19">
        <f>'[1]ост. ср-тв на кс'!R5</f>
        <v>594.3</v>
      </c>
      <c r="G37" s="21">
        <f t="shared" si="12"/>
        <v>-0.04361120051496625</v>
      </c>
      <c r="H37" s="21">
        <f aca="true" t="shared" si="13" ref="H37:H42">IF(ISERROR(F37/D37-1),"н/д",F37/D37-1)</f>
        <v>-0.002182672934855745</v>
      </c>
      <c r="I37" s="21">
        <f aca="true" t="shared" si="14" ref="I37:I42">IF(ISERROR(F37/C37-1),"н/д",F37/C37-1)</f>
        <v>-0.39443651925820256</v>
      </c>
      <c r="J37" s="21">
        <f aca="true" t="shared" si="15" ref="J37:J42">IF(ISERROR(F37/B37-1),"н/д",F37/B37-1)</f>
        <v>-0.38971041281577323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399.7</v>
      </c>
      <c r="E38" s="19">
        <f>'[1]ост. ср-тв на кс'!U5</f>
        <v>443.1</v>
      </c>
      <c r="F38" s="19">
        <f>'[1]ост. ср-тв на кс'!T5</f>
        <v>403.3</v>
      </c>
      <c r="G38" s="21">
        <f t="shared" si="12"/>
        <v>-0.08982171067479128</v>
      </c>
      <c r="H38" s="21">
        <f t="shared" si="13"/>
        <v>0.009006755066299776</v>
      </c>
      <c r="I38" s="21">
        <f t="shared" si="14"/>
        <v>-0.4516655336505778</v>
      </c>
      <c r="J38" s="21">
        <f t="shared" si="15"/>
        <v>-0.36856113981524974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6.62</v>
      </c>
      <c r="E39" s="29">
        <f>'[1]mibid-mibor'!C8</f>
        <v>6.47</v>
      </c>
      <c r="F39" s="29">
        <f>'[1]mibid-mibor'!D8</f>
        <v>6.47</v>
      </c>
      <c r="G39" s="21">
        <f t="shared" si="12"/>
        <v>0</v>
      </c>
      <c r="H39" s="21">
        <f t="shared" si="13"/>
        <v>-0.022658610271903412</v>
      </c>
      <c r="I39" s="21">
        <f t="shared" si="14"/>
        <v>0.018897637795275646</v>
      </c>
      <c r="J39" s="21">
        <f t="shared" si="15"/>
        <v>-0.07571428571428573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7.44</v>
      </c>
      <c r="E40" s="29">
        <f>'[1]mibid-mibor'!E8</f>
        <v>7.32</v>
      </c>
      <c r="F40" s="29">
        <f>'[1]mibid-mibor'!F8</f>
        <v>7.32</v>
      </c>
      <c r="G40" s="21">
        <f t="shared" si="12"/>
        <v>0</v>
      </c>
      <c r="H40" s="21">
        <f t="shared" si="13"/>
        <v>-0.016129032258064502</v>
      </c>
      <c r="I40" s="21">
        <f t="shared" si="14"/>
        <v>-0.009472259810554773</v>
      </c>
      <c r="J40" s="21">
        <f t="shared" si="15"/>
        <v>0.5809935205183587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32.91743906960407</v>
      </c>
      <c r="E41" s="29">
        <f>'[1]МакроDelay'!M8</f>
        <v>32.192075839077965</v>
      </c>
      <c r="F41" s="29">
        <f>'[1]МакроDelay'!J8</f>
        <v>32.7358</v>
      </c>
      <c r="G41" s="21">
        <f t="shared" si="12"/>
        <v>0.01689000000000007</v>
      </c>
      <c r="H41" s="21">
        <f>IF(ISERROR(F41/D41-1),"н/д",F41/D41-1)</f>
        <v>-0.005518019467431801</v>
      </c>
      <c r="I41" s="21">
        <f t="shared" si="14"/>
        <v>0.016761341704080612</v>
      </c>
      <c r="J41" s="21">
        <f t="shared" si="15"/>
        <v>0.06561848958333338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40.807526997522984</v>
      </c>
      <c r="E42" s="29">
        <f>'[1]МакроDelay'!M11</f>
        <v>40.42044208175647</v>
      </c>
      <c r="F42" s="29">
        <f>'[1]МакроDelay'!J11</f>
        <v>40.9067</v>
      </c>
      <c r="G42" s="21">
        <f t="shared" si="12"/>
        <v>0.012029999999999985</v>
      </c>
      <c r="H42" s="21">
        <f t="shared" si="13"/>
        <v>0.002430262497480795</v>
      </c>
      <c r="I42" s="21">
        <f t="shared" si="14"/>
        <v>-0.018347992546449587</v>
      </c>
      <c r="J42" s="21">
        <f t="shared" si="15"/>
        <v>0.02806484041216395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'[1]ЗВР-cbr'!D3</f>
        <v>41061</v>
      </c>
      <c r="E43" s="40">
        <f>'[1]ЗВР-cbr'!D4</f>
        <v>41054</v>
      </c>
      <c r="F43" s="40">
        <f>'[1]ЗВР-cbr'!D3</f>
        <v>41061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509,2</v>
      </c>
      <c r="E44" s="19" t="str">
        <f>'[1]ЗВР-cbr'!L4</f>
        <v>513,2</v>
      </c>
      <c r="F44" s="19" t="str">
        <f>'[1]ЗВР-cbr'!L3</f>
        <v>509,2</v>
      </c>
      <c r="G44" s="21">
        <f>IF(ISERROR(F44/E44-1),"н/д",F44/E44-1)</f>
        <v>-0.0077942322681217036</v>
      </c>
      <c r="H44" s="21"/>
      <c r="I44" s="21">
        <f>IF(ISERROR(F44/C44-1),"н/д",F44/C44-1)</f>
        <v>0.02248995983935731</v>
      </c>
      <c r="J44" s="21">
        <f>IF(ISERROR(F44/B44-1),"н/д",F44/B44-1)</f>
        <v>0.16335389536212008</v>
      </c>
      <c r="K44" s="13"/>
    </row>
    <row r="45" spans="1:11" ht="18.75">
      <c r="A45" s="42"/>
      <c r="B45" s="40">
        <v>40544</v>
      </c>
      <c r="C45" s="40">
        <v>40909</v>
      </c>
      <c r="D45" s="40">
        <v>41057</v>
      </c>
      <c r="E45" s="40">
        <v>41057</v>
      </c>
      <c r="F45" s="40">
        <v>41064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2.2</v>
      </c>
      <c r="E46" s="20">
        <v>2.2</v>
      </c>
      <c r="F46" s="20">
        <v>2.3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'[1]M2'!I24</f>
        <v>40949</v>
      </c>
      <c r="E47" s="45">
        <f>'[1]M2'!I23</f>
        <v>40980</v>
      </c>
      <c r="F47" s="45">
        <f>'[1]M2'!I22</f>
        <v>41010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'[1]M2'!J24</f>
        <v>23851.3</v>
      </c>
      <c r="E48" s="19">
        <f>'[1]M2'!J23</f>
        <v>24041.3</v>
      </c>
      <c r="F48" s="19">
        <f>'[1]M2'!J22</f>
        <v>24247.2</v>
      </c>
      <c r="G48" s="21"/>
      <c r="H48" s="21">
        <f>IF(ISERROR(F48/D48-1),"н/д",F48/D48-1)</f>
        <v>0.01659867596315512</v>
      </c>
      <c r="I48" s="21">
        <f>IF(ISERROR(F48/C48-1),"н/д",F48/C48-1)</f>
        <v>0.02404351737274002</v>
      </c>
      <c r="J48" s="21">
        <f>IF(ISERROR(F48/B48-1),"н/д",F48/B48-1)</f>
        <v>0.21163907475052346</v>
      </c>
      <c r="K48" s="8"/>
    </row>
    <row r="49" spans="1:11" ht="75">
      <c r="A49" s="18" t="s">
        <v>58</v>
      </c>
      <c r="B49" s="19">
        <v>104.7</v>
      </c>
      <c r="C49" s="19">
        <f>'[1]ПромПр-во'!B34</f>
        <v>103.3</v>
      </c>
      <c r="D49" s="19">
        <f>'[1]ПромПр-во'!B30</f>
        <v>106.5</v>
      </c>
      <c r="E49" s="19">
        <f>'[1]ПромПр-во'!B31</f>
        <v>102</v>
      </c>
      <c r="F49" s="19">
        <f>'[1]ПромПр-во'!B33</f>
        <v>101.3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40940</v>
      </c>
      <c r="E50" s="45">
        <v>40969</v>
      </c>
      <c r="F50" s="45">
        <v>41000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40940</v>
      </c>
      <c r="E54" s="45">
        <v>40969</v>
      </c>
      <c r="F54" s="45">
        <v>41000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809,7</v>
      </c>
      <c r="E55" s="19" t="str">
        <f>'[1]Дох-Расх фед.б.'!J5</f>
        <v>1097,8</v>
      </c>
      <c r="F55" s="19" t="str">
        <f>'[1]Дох-Расх фед.б.'!J4</f>
        <v>1102,1</v>
      </c>
      <c r="G55" s="21">
        <f>IF(ISERROR(F55/E55-1),"н/д",F55/E55-1)</f>
        <v>0.003916924758608165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1037,1</v>
      </c>
      <c r="E56" s="19" t="str">
        <f>'[1]Дох-Расх фед.б.'!J29</f>
        <v>973,8</v>
      </c>
      <c r="F56" s="19" t="str">
        <f>'[1]Дох-Расх фед.б.'!J28</f>
        <v>1041,1</v>
      </c>
      <c r="G56" s="21">
        <f>IF(ISERROR(F56/E56-1),"н/д",F56/E56-1)</f>
        <v>0.06911070034914757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-227.39999999999986</v>
      </c>
      <c r="E57" s="25">
        <f>E55-E56</f>
        <v>124</v>
      </c>
      <c r="F57" s="19">
        <f>F55-F56</f>
        <v>61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40909</v>
      </c>
      <c r="E58" s="45">
        <v>40940</v>
      </c>
      <c r="F58" s="45">
        <v>40969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40.1</v>
      </c>
      <c r="E59" s="20">
        <v>45</v>
      </c>
      <c r="F59" s="20">
        <v>48</v>
      </c>
      <c r="G59" s="21">
        <f>IF(ISERROR(F59/E59-1),"н/д",F59/E59-1)</f>
        <v>0.06666666666666665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19.6</v>
      </c>
      <c r="E60" s="20">
        <v>25.2</v>
      </c>
      <c r="F60" s="20">
        <v>28.5</v>
      </c>
      <c r="G60" s="21">
        <f>IF(ISERROR(F60/E60-1),"н/д",F60/E60-1)</f>
        <v>0.13095238095238093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20.5</v>
      </c>
      <c r="E61" s="20">
        <f>E59-E60</f>
        <v>19.8</v>
      </c>
      <c r="F61" s="20">
        <f>F59-F60</f>
        <v>19.5</v>
      </c>
      <c r="G61" s="21">
        <f>IF(ISERROR(F61/E61-1),"н/д",F61/E61-1)</f>
        <v>-0.015151515151515138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-19.597</v>
      </c>
      <c r="E63" s="19">
        <v>-36.876</v>
      </c>
      <c r="F63" s="19">
        <v>-37.7</v>
      </c>
      <c r="G63" s="21">
        <f>IF(ISERROR(F63/E63-1),"н/д",F63/E63-1)</f>
        <v>0.022345156741512273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5" t="s">
        <v>62</v>
      </c>
      <c r="C64" s="45" t="s">
        <v>63</v>
      </c>
      <c r="D64" s="45">
        <v>40940</v>
      </c>
      <c r="E64" s="45">
        <v>40969</v>
      </c>
      <c r="F64" s="45">
        <v>41000</v>
      </c>
      <c r="G64" s="48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11778.631</v>
      </c>
      <c r="E65" s="19">
        <v>11966.656</v>
      </c>
      <c r="F65" s="19">
        <v>12237.837</v>
      </c>
      <c r="G65" s="21">
        <f>IF(ISERROR(F65/E65-1),"н/д",F65/E65-1)</f>
        <v>0.022661385102070275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8"/>
      <c r="F68" s="8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52"/>
      <c r="G69" s="22"/>
      <c r="H69" s="22"/>
      <c r="I69" s="22"/>
      <c r="J69" s="22"/>
      <c r="K69" s="13"/>
    </row>
    <row r="70" spans="1:11" ht="12.75">
      <c r="A70" s="8"/>
      <c r="B70" s="8"/>
      <c r="C70" s="49"/>
      <c r="D70" s="53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5"/>
      <c r="G74" s="10"/>
      <c r="H74" s="10"/>
      <c r="I74" s="10"/>
      <c r="J74" s="10"/>
    </row>
    <row r="75" spans="1:10" s="8" customFormat="1" ht="15.75">
      <c r="A75" s="54"/>
      <c r="B75" s="54"/>
      <c r="C75" s="55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5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5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5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5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5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5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5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5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2012-06-09T09:53:33Z</dcterms:created>
  <dcterms:modified xsi:type="dcterms:W3CDTF">2012-06-09T09:54:50Z</dcterms:modified>
  <cp:category/>
  <cp:version/>
  <cp:contentType/>
  <cp:contentStatus/>
</cp:coreProperties>
</file>