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6795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<sst xmlns="http://schemas.openxmlformats.org/spreadsheetml/2006/main" count="94" uniqueCount="78">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</sst>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7436,30</v>
          </cell>
          <cell r="S93">
            <v>7441.12</v>
          </cell>
        </row>
        <row r="105">
          <cell r="K105" t="str">
            <v>426,17</v>
          </cell>
          <cell r="S105">
            <v>425.56</v>
          </cell>
        </row>
        <row r="141">
          <cell r="K141" t="str">
            <v>887,65</v>
          </cell>
          <cell r="S141">
            <v>906.3199999999999</v>
          </cell>
        </row>
        <row r="169">
          <cell r="K169" t="str">
            <v>4107,18</v>
          </cell>
          <cell r="S169">
            <v>4141.570000000001</v>
          </cell>
        </row>
      </sheetData>
      <sheetData sheetId="2">
        <row r="33">
          <cell r="I33" t="str">
            <v>6951,27</v>
          </cell>
          <cell r="L33">
            <v>6944.56</v>
          </cell>
        </row>
        <row r="110">
          <cell r="I110" t="str">
            <v>5830,86</v>
          </cell>
          <cell r="L110">
            <v>5847.11</v>
          </cell>
        </row>
        <row r="167">
          <cell r="I167" t="str">
            <v>3428,78</v>
          </cell>
          <cell r="L167">
            <v>3435.6200000000003</v>
          </cell>
        </row>
      </sheetData>
      <sheetData sheetId="3">
        <row r="2">
          <cell r="G2" t="str">
            <v>13207,95</v>
          </cell>
          <cell r="H2">
            <v>13165.163219536507</v>
          </cell>
        </row>
        <row r="5">
          <cell r="G5" t="str">
            <v>8885,15</v>
          </cell>
          <cell r="H5">
            <v>8891.462938686467</v>
          </cell>
        </row>
        <row r="6">
          <cell r="G6" t="str">
            <v>1441,84</v>
          </cell>
          <cell r="H6">
            <v>1427.2817263908137</v>
          </cell>
        </row>
        <row r="8">
          <cell r="G8" t="str">
            <v>1454,51</v>
          </cell>
          <cell r="H8">
            <v>1441.5933238185853</v>
          </cell>
        </row>
        <row r="10">
          <cell r="G10" t="str">
            <v>1405,87</v>
          </cell>
          <cell r="H10">
            <v>1402.7978726588772</v>
          </cell>
        </row>
        <row r="15">
          <cell r="G15" t="str">
            <v>1871,06</v>
          </cell>
          <cell r="H15">
            <v>1880.9916358372204</v>
          </cell>
        </row>
        <row r="16">
          <cell r="G16" t="str">
            <v>1626,54</v>
          </cell>
          <cell r="H16">
            <v>1622.8075426519006</v>
          </cell>
        </row>
        <row r="17">
          <cell r="G17" t="str">
            <v>15358</v>
          </cell>
          <cell r="H17">
            <v>15400.04211497388</v>
          </cell>
        </row>
        <row r="32">
          <cell r="B32">
            <v>3020.83</v>
          </cell>
          <cell r="I32">
            <v>3018.64</v>
          </cell>
        </row>
      </sheetData>
      <sheetData sheetId="4">
        <row r="3">
          <cell r="D3">
            <v>41124</v>
          </cell>
          <cell r="L3" t="str">
            <v>507,4</v>
          </cell>
        </row>
        <row r="4">
          <cell r="D4">
            <v>41117</v>
          </cell>
          <cell r="L4" t="str">
            <v>505,5</v>
          </cell>
        </row>
      </sheetData>
      <sheetData sheetId="5">
        <row r="8">
          <cell r="C8">
            <v>6.48</v>
          </cell>
          <cell r="D8">
            <v>6.48</v>
          </cell>
          <cell r="E8">
            <v>7.37</v>
          </cell>
          <cell r="F8">
            <v>7.37</v>
          </cell>
        </row>
      </sheetData>
      <sheetData sheetId="6">
        <row r="22">
          <cell r="L22">
            <v>31.4807</v>
          </cell>
          <cell r="Q22">
            <v>31.8974</v>
          </cell>
        </row>
        <row r="24">
          <cell r="L24">
            <v>38.9511</v>
          </cell>
          <cell r="Q24">
            <v>39.1923</v>
          </cell>
        </row>
      </sheetData>
      <sheetData sheetId="7">
        <row r="81">
          <cell r="K81" t="str">
            <v>93,130</v>
          </cell>
          <cell r="N81">
            <v>92.86999999999999</v>
          </cell>
        </row>
        <row r="88">
          <cell r="K88" t="str">
            <v>803,250</v>
          </cell>
          <cell r="N88">
            <v>809.25</v>
          </cell>
        </row>
        <row r="89">
          <cell r="K89" t="str">
            <v>72,540</v>
          </cell>
          <cell r="N89">
            <v>73.02000000000001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2">
          <cell r="B32">
            <v>101.3</v>
          </cell>
        </row>
        <row r="33">
          <cell r="B33">
            <v>103.7</v>
          </cell>
        </row>
        <row r="34">
          <cell r="B34">
            <v>101.9</v>
          </cell>
        </row>
        <row r="36">
          <cell r="B36">
            <v>103.1</v>
          </cell>
        </row>
      </sheetData>
      <sheetData sheetId="11">
        <row r="5">
          <cell r="AR5">
            <v>777.5</v>
          </cell>
          <cell r="AS5">
            <v>643.4</v>
          </cell>
          <cell r="AT5">
            <v>597.2</v>
          </cell>
          <cell r="AU5">
            <v>465</v>
          </cell>
        </row>
      </sheetData>
      <sheetData sheetId="12">
        <row r="5">
          <cell r="C5">
            <v>7437.53</v>
          </cell>
          <cell r="G5">
            <v>59280.93</v>
          </cell>
          <cell r="K5">
            <v>17587.5639</v>
          </cell>
        </row>
        <row r="10">
          <cell r="C10">
            <v>7479.22</v>
          </cell>
          <cell r="G10">
            <v>58797.13</v>
          </cell>
          <cell r="K10">
            <v>17557.74</v>
          </cell>
        </row>
        <row r="21">
          <cell r="G21">
            <v>876.2167</v>
          </cell>
        </row>
        <row r="23">
          <cell r="C23">
            <v>112.2815</v>
          </cell>
          <cell r="J23">
            <v>20.72</v>
          </cell>
        </row>
        <row r="26">
          <cell r="G26">
            <v>885.2</v>
          </cell>
        </row>
        <row r="28">
          <cell r="C28">
            <v>111.11</v>
          </cell>
          <cell r="J28">
            <v>20.8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41134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41131</v>
      </c>
      <c r="F4" s="14">
        <f>I1</f>
        <v>41134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1441.5933238185853</v>
      </c>
      <c r="F6" s="19" t="str">
        <f>'[1]инд-обновл'!G8</f>
        <v>1454,51</v>
      </c>
      <c r="G6" s="21">
        <f>IF(ISERROR(F6/E6-1),"н/д",F6/E6-1)</f>
        <v>0.008960000000000079</v>
      </c>
      <c r="H6" s="21">
        <f>IF(ISERROR(F6/D6-1),"н/д",F6/D6-1)</f>
        <v>0.030217341726389124</v>
      </c>
      <c r="I6" s="21">
        <f>IF(ISERROR(F6/C6-1),"н/д",F6/C6-1)</f>
        <v>0.017002483065287066</v>
      </c>
      <c r="J6" s="21">
        <f>IF(ISERROR(F6/B6-1),"н/д",F6/B6-1)</f>
        <v>-0.1782429378531073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1427.2817263908137</v>
      </c>
      <c r="F7" s="19" t="str">
        <f>'[1]инд-обновл'!G6</f>
        <v>1441,84</v>
      </c>
      <c r="G7" s="21">
        <f>IF(ISERROR(F7/E7-1),"н/д",F7/E7-1)</f>
        <v>0.010199999999999987</v>
      </c>
      <c r="H7" s="21">
        <f>IF(ISERROR(F7/D7-1),"н/д",F7/D7-1)</f>
        <v>0.04868717724925431</v>
      </c>
      <c r="I7" s="21">
        <f>IF(ISERROR(F7/C7-1),"н/д",F7/C7-1)</f>
        <v>-0.004499752957931702</v>
      </c>
      <c r="J7" s="21">
        <f>IF(ISERROR(F7/B7-1),"н/д",F7/B7-1)</f>
        <v>-0.1355875299760192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13165.163219536507</v>
      </c>
      <c r="F9" s="26" t="str">
        <f>'[1]инд-обновл'!G2</f>
        <v>13207,95</v>
      </c>
      <c r="G9" s="21">
        <f aca="true" t="shared" si="0" ref="G9:G15">IF(ISERROR(F9/E9-1),"н/д",F9/E9-1)</f>
        <v>0.003249999999999975</v>
      </c>
      <c r="H9" s="21">
        <f>IF(ISERROR(F9/D9-1),"н/д",F9/D9-1)</f>
        <v>0.015320183893991812</v>
      </c>
      <c r="I9" s="21">
        <f>IF(ISERROR(F9/C9-1),"н/д",F9/C9-1)</f>
        <v>0.06860988756274877</v>
      </c>
      <c r="J9" s="21">
        <f aca="true" t="shared" si="1" ref="J9:J15">IF(ISERROR(F9/B9-1),"н/д",F9/B9-1)</f>
        <v>0.13130192719486078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3018.64</v>
      </c>
      <c r="F10" s="26">
        <f>'[1]инд-обновл'!B32</f>
        <v>3020.83</v>
      </c>
      <c r="G10" s="21">
        <f t="shared" si="0"/>
        <v>0.0007254922746666725</v>
      </c>
      <c r="H10" s="21">
        <f aca="true" t="shared" si="2" ref="H10:H15">IF(ISERROR(F10/D10-1),"н/д",F10/D10-1)</f>
        <v>0.04276581496337517</v>
      </c>
      <c r="I10" s="21">
        <f aca="true" t="shared" si="3" ref="I10:I15">IF(ISERROR(F10/C10-1),"н/д",F10/C10-1)</f>
        <v>0.12961724392503804</v>
      </c>
      <c r="J10" s="21">
        <f t="shared" si="1"/>
        <v>0.11758416574176844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1402.7978726588772</v>
      </c>
      <c r="F11" s="25" t="str">
        <f>'[1]инд-обновл'!G10</f>
        <v>1405,87</v>
      </c>
      <c r="G11" s="21">
        <f t="shared" si="0"/>
        <v>0.0021899999999999142</v>
      </c>
      <c r="H11" s="21">
        <f>IF(ISERROR(F11/D11-1),"н/д",F11/D11-1)</f>
        <v>0.019248594508914252</v>
      </c>
      <c r="I11" s="21">
        <f t="shared" si="3"/>
        <v>0.10021649582259684</v>
      </c>
      <c r="J11" s="21">
        <f t="shared" si="1"/>
        <v>0.10524371069182381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3435.6200000000003</v>
      </c>
      <c r="F12" s="25" t="str">
        <f>'[1]евр-индексы'!I167</f>
        <v>3428,78</v>
      </c>
      <c r="G12" s="21">
        <f t="shared" si="0"/>
        <v>-0.0019909070269704676</v>
      </c>
      <c r="H12" s="21">
        <f t="shared" si="2"/>
        <v>0.03228001300593708</v>
      </c>
      <c r="I12" s="21">
        <f t="shared" si="3"/>
        <v>0.092887013285055</v>
      </c>
      <c r="J12" s="21">
        <f t="shared" si="1"/>
        <v>-0.09816412414518672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6944.56</v>
      </c>
      <c r="F13" s="26" t="str">
        <f>'[1]евр-индексы'!I33</f>
        <v>6951,27</v>
      </c>
      <c r="G13" s="21">
        <f t="shared" si="0"/>
        <v>0.0009662239220340485</v>
      </c>
      <c r="H13" s="21">
        <f t="shared" si="2"/>
        <v>0.029137784515712584</v>
      </c>
      <c r="I13" s="21">
        <f t="shared" si="3"/>
        <v>0.1474681078654061</v>
      </c>
      <c r="J13" s="21">
        <f t="shared" si="1"/>
        <v>-0.01679349363507776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5847.11</v>
      </c>
      <c r="F14" s="25" t="str">
        <f>'[1]евр-индексы'!I110</f>
        <v>5830,86</v>
      </c>
      <c r="G14" s="21">
        <f t="shared" si="0"/>
        <v>-0.0027791507257431958</v>
      </c>
      <c r="H14" s="21">
        <f t="shared" si="2"/>
        <v>0.0206622998799193</v>
      </c>
      <c r="I14" s="21">
        <f t="shared" si="3"/>
        <v>0.03206907293864414</v>
      </c>
      <c r="J14" s="21">
        <f t="shared" si="1"/>
        <v>-0.021010745466756298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8891.462938686467</v>
      </c>
      <c r="F15" s="25" t="str">
        <f>'[1]инд-обновл'!G5</f>
        <v>8885,15</v>
      </c>
      <c r="G15" s="21">
        <f t="shared" si="0"/>
        <v>-0.0007099999999999884</v>
      </c>
      <c r="H15" s="21">
        <f t="shared" si="2"/>
        <v>0.028152603609308713</v>
      </c>
      <c r="I15" s="21">
        <f t="shared" si="3"/>
        <v>0.05896915673465308</v>
      </c>
      <c r="J15" s="21">
        <f t="shared" si="1"/>
        <v>-0.15708661417322833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7441.12</v>
      </c>
      <c r="F17" s="25" t="str">
        <f>'[1]азия-индексы'!K93</f>
        <v>7436,30</v>
      </c>
      <c r="G17" s="21">
        <f aca="true" t="shared" si="4" ref="G17:G22">IF(ISERROR(F17/E17-1),"н/д",F17/E17-1)</f>
        <v>-0.0006477519513191643</v>
      </c>
      <c r="H17" s="21">
        <f aca="true" t="shared" si="5" ref="H17:H22">IF(ISERROR(F17/D17-1),"н/д",F17/D17-1)</f>
        <v>0.022805890662114914</v>
      </c>
      <c r="I17" s="21">
        <f aca="true" t="shared" si="6" ref="I17:I22">IF(ISERROR(F17/C17-1),"н/д",F17/C17-1)</f>
        <v>0.04839391854550379</v>
      </c>
      <c r="J17" s="21">
        <f aca="true" t="shared" si="7" ref="J17:J22">IF(ISERROR(F17/B17-1),"н/д",F17/B17-1)</f>
        <v>-0.15669085960535267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425.56</v>
      </c>
      <c r="F18" s="25" t="str">
        <f>'[1]азия-индексы'!K105</f>
        <v>426,17</v>
      </c>
      <c r="G18" s="21">
        <f t="shared" si="4"/>
        <v>0.0014334053952438364</v>
      </c>
      <c r="H18" s="21">
        <f t="shared" si="5"/>
        <v>0.03301418009938195</v>
      </c>
      <c r="I18" s="21">
        <f>IF(ISERROR(F18/C18-1),"н/д",F18/C18-1)</f>
        <v>0.25595308263586003</v>
      </c>
      <c r="J18" s="21">
        <f t="shared" si="7"/>
        <v>-0.11399168399168391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17557.74</v>
      </c>
      <c r="F19" s="25">
        <f>'[1]проблемные показатели'!K5</f>
        <v>17587.5639</v>
      </c>
      <c r="G19" s="21">
        <f t="shared" si="4"/>
        <v>0.0016986183871043892</v>
      </c>
      <c r="H19" s="21">
        <f t="shared" si="5"/>
        <v>0.019132910094116218</v>
      </c>
      <c r="I19" s="21">
        <f t="shared" si="6"/>
        <v>0.11210087184597661</v>
      </c>
      <c r="J19" s="21">
        <f t="shared" si="7"/>
        <v>-0.08189331051756232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4141.570000000001</v>
      </c>
      <c r="F20" s="25" t="str">
        <f>'[1]азия-индексы'!K169</f>
        <v>4107,18</v>
      </c>
      <c r="G20" s="21">
        <f t="shared" si="4"/>
        <v>-0.00830361432983151</v>
      </c>
      <c r="H20" s="21">
        <f t="shared" si="5"/>
        <v>-0.005638583502603822</v>
      </c>
      <c r="I20" s="21">
        <f t="shared" si="6"/>
        <v>0.056082816714535966</v>
      </c>
      <c r="J20" s="21">
        <f>IF(ISERROR(F20/B20-1),"н/д",F20/B20-1)</f>
        <v>0.18056338028169017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906.3199999999999</v>
      </c>
      <c r="F21" s="25" t="str">
        <f>'[1]азия-индексы'!K141</f>
        <v>887,65</v>
      </c>
      <c r="G21" s="21">
        <f t="shared" si="4"/>
        <v>-0.020599788154294196</v>
      </c>
      <c r="H21" s="21">
        <f t="shared" si="5"/>
        <v>0.028920829952474802</v>
      </c>
      <c r="I21" s="21">
        <f t="shared" si="6"/>
        <v>0.046485581570818724</v>
      </c>
      <c r="J21" s="21">
        <f t="shared" si="7"/>
        <v>-0.29495631453534554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58797.13</v>
      </c>
      <c r="F22" s="25">
        <f>'[1]проблемные показатели'!G5</f>
        <v>59280.93</v>
      </c>
      <c r="G22" s="21">
        <f t="shared" si="4"/>
        <v>0.008228292775514845</v>
      </c>
      <c r="H22" s="21">
        <f t="shared" si="5"/>
        <v>0.05675663871807868</v>
      </c>
      <c r="I22" s="21">
        <f t="shared" si="6"/>
        <v>0.011613578549077408</v>
      </c>
      <c r="J22" s="21">
        <f t="shared" si="7"/>
        <v>-0.15466373598543437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111.11</v>
      </c>
      <c r="F24" s="31">
        <f>'[1]проблемные показатели'!C23</f>
        <v>112.2815</v>
      </c>
      <c r="G24" s="21">
        <f>IF(ISERROR(F24/E24-1),"н/д",F24/E24-1)</f>
        <v>0.01054360543605437</v>
      </c>
      <c r="H24" s="21">
        <f aca="true" t="shared" si="8" ref="H24:H33">IF(ISERROR(F24/D24-1),"н/д",F24/D24-1)</f>
        <v>0.07251408921577984</v>
      </c>
      <c r="I24" s="21">
        <f aca="true" t="shared" si="9" ref="I24:I33">IF(ISERROR(F24/C24-1),"н/д",F24/C24-1)</f>
        <v>-0.0014984437527790773</v>
      </c>
      <c r="J24" s="21">
        <f>IF(ISERROR(F24/B24-1),"н/д",F24/B24-1)</f>
        <v>0.1732654127481712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92.86999999999999</v>
      </c>
      <c r="F25" s="31" t="str">
        <f>'[1]сырье'!K81</f>
        <v>93,130</v>
      </c>
      <c r="G25" s="21">
        <f aca="true" t="shared" si="10" ref="G25:G33">IF(ISERROR(F25/E25-1),"н/д",F25/E25-1)</f>
        <v>0.002799612361365389</v>
      </c>
      <c r="H25" s="21">
        <f t="shared" si="8"/>
        <v>0.04746372736475091</v>
      </c>
      <c r="I25" s="21">
        <f t="shared" si="9"/>
        <v>-0.08074227618201557</v>
      </c>
      <c r="J25" s="21">
        <f aca="true" t="shared" si="11" ref="J25:J31">IF(ISERROR(F25/B25-1),"н/д",F25/B25-1)</f>
        <v>0.04347338935574219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1622.8075426519006</v>
      </c>
      <c r="F26" s="19" t="str">
        <f>'[1]инд-обновл'!G16</f>
        <v>1626,54</v>
      </c>
      <c r="G26" s="21">
        <f t="shared" si="10"/>
        <v>0.0022999999999999687</v>
      </c>
      <c r="H26" s="21">
        <f t="shared" si="8"/>
        <v>0.011969758171075151</v>
      </c>
      <c r="I26" s="21">
        <f t="shared" si="9"/>
        <v>0.011465481346881079</v>
      </c>
      <c r="J26" s="21">
        <f t="shared" si="11"/>
        <v>0.1837129757659559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7479.22</v>
      </c>
      <c r="F27" s="19">
        <f>'[1]проблемные показатели'!C5</f>
        <v>7437.53</v>
      </c>
      <c r="G27" s="21">
        <f t="shared" si="10"/>
        <v>-0.005574110669294474</v>
      </c>
      <c r="H27" s="21">
        <f t="shared" si="8"/>
        <v>-0.00041797479786698233</v>
      </c>
      <c r="I27" s="21">
        <f t="shared" si="9"/>
        <v>-0.012410169892827838</v>
      </c>
      <c r="J27" s="21">
        <f t="shared" si="11"/>
        <v>-0.20890805820285918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15400.04211497388</v>
      </c>
      <c r="F28" s="29" t="str">
        <f>'[1]инд-обновл'!G17</f>
        <v>15358</v>
      </c>
      <c r="G28" s="21">
        <f t="shared" si="10"/>
        <v>-0.00273000000000001</v>
      </c>
      <c r="H28" s="21">
        <f t="shared" si="8"/>
        <v>-0.012343492614001361</v>
      </c>
      <c r="I28" s="21">
        <f t="shared" si="9"/>
        <v>-0.19591909157509158</v>
      </c>
      <c r="J28" s="21">
        <f t="shared" si="11"/>
        <v>-0.35673298429319367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1880.9916358372204</v>
      </c>
      <c r="F29" s="29" t="str">
        <f>'[1]инд-обновл'!G15</f>
        <v>1871,06</v>
      </c>
      <c r="G29" s="21">
        <f t="shared" si="10"/>
        <v>-0.005279999999999951</v>
      </c>
      <c r="H29" s="21">
        <f t="shared" si="8"/>
        <v>0.005409811257832686</v>
      </c>
      <c r="I29" s="21">
        <f t="shared" si="9"/>
        <v>-0.1124015841658812</v>
      </c>
      <c r="J29" s="21">
        <f t="shared" si="11"/>
        <v>-0.24796623794212225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73.02000000000001</v>
      </c>
      <c r="F30" s="31" t="str">
        <f>'[1]сырье'!K89</f>
        <v>72,540</v>
      </c>
      <c r="G30" s="21">
        <f t="shared" si="10"/>
        <v>-0.006573541495480728</v>
      </c>
      <c r="H30" s="21">
        <f t="shared" si="8"/>
        <v>0.0280612244897962</v>
      </c>
      <c r="I30" s="21">
        <f t="shared" si="9"/>
        <v>-0.2478224802986312</v>
      </c>
      <c r="J30" s="21">
        <f t="shared" si="11"/>
        <v>-0.4936125654450262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20.8</v>
      </c>
      <c r="F31" s="31">
        <f>'[1]проблемные показатели'!J23</f>
        <v>20.72</v>
      </c>
      <c r="G31" s="21">
        <f t="shared" si="10"/>
        <v>-0.0038461538461539435</v>
      </c>
      <c r="H31" s="21">
        <f t="shared" si="8"/>
        <v>-0.0848056537102474</v>
      </c>
      <c r="I31" s="21">
        <f t="shared" si="9"/>
        <v>-0.11034778875053675</v>
      </c>
      <c r="J31" s="21">
        <f t="shared" si="11"/>
        <v>-0.34719596723377444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809.25</v>
      </c>
      <c r="F32" s="31" t="str">
        <f>'[1]сырье'!K88</f>
        <v>803,250</v>
      </c>
      <c r="G32" s="21">
        <f t="shared" si="10"/>
        <v>-0.007414272474513428</v>
      </c>
      <c r="H32" s="21">
        <f t="shared" si="8"/>
        <v>0.003435352904434641</v>
      </c>
      <c r="I32" s="21">
        <f t="shared" si="9"/>
        <v>0.23197852760736204</v>
      </c>
      <c r="J32" s="21">
        <f>IF(ISERROR(F32/B32-1),"н/д",F32/B32-1)</f>
        <v>0.3233113673805601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885.2</v>
      </c>
      <c r="F33" s="31">
        <f>'[1]проблемные показатели'!G21</f>
        <v>876.2167</v>
      </c>
      <c r="G33" s="21">
        <f t="shared" si="10"/>
        <v>-0.010148328061455159</v>
      </c>
      <c r="H33" s="21">
        <f t="shared" si="8"/>
        <v>-0.0036198544462133775</v>
      </c>
      <c r="I33" s="21">
        <f t="shared" si="9"/>
        <v>0.25532478510028644</v>
      </c>
      <c r="J33" s="21">
        <f>IF(ISERROR(F33/B33-1),"н/д",F33/B33-1)</f>
        <v>0.14500417316765835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41131</v>
      </c>
      <c r="F35" s="36">
        <f>I1</f>
        <v>41134</v>
      </c>
      <c r="G35" s="37"/>
      <c r="H35" s="38"/>
      <c r="I35" s="37"/>
      <c r="J35" s="39">
        <f>WEEKDAY(F35)</f>
        <v>2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кс'!AS5</f>
        <v>643.4</v>
      </c>
      <c r="F37" s="19">
        <f>'[1]ост. ср-тв на кс'!AR5</f>
        <v>777.5</v>
      </c>
      <c r="G37" s="21">
        <f t="shared" si="12"/>
        <v>0.20842399751321117</v>
      </c>
      <c r="H37" s="21">
        <f aca="true" t="shared" si="13" ref="H37:H42">IF(ISERROR(F37/D37-1),"н/д",F37/D37-1)</f>
        <v>0.08061153578874225</v>
      </c>
      <c r="I37" s="21">
        <f aca="true" t="shared" si="14" ref="I37:I42">IF(ISERROR(F37/C37-1),"н/д",F37/C37-1)</f>
        <v>-0.20776441817811286</v>
      </c>
      <c r="J37" s="21">
        <f aca="true" t="shared" si="15" ref="J37:J42">IF(ISERROR(F37/B37-1),"н/д",F37/B37-1)</f>
        <v>-0.2015814335592524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кс'!AU5</f>
        <v>465</v>
      </c>
      <c r="F38" s="19">
        <f>'[1]ост. ср-тв на кс'!AT5</f>
        <v>597.2</v>
      </c>
      <c r="G38" s="21">
        <f t="shared" si="12"/>
        <v>0.2843010752688173</v>
      </c>
      <c r="H38" s="21">
        <f t="shared" si="13"/>
        <v>0.16186770428015573</v>
      </c>
      <c r="I38" s="21">
        <f t="shared" si="14"/>
        <v>-0.18803535010197137</v>
      </c>
      <c r="J38" s="21">
        <f t="shared" si="15"/>
        <v>-0.06497573195553463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6.48</v>
      </c>
      <c r="F39" s="29">
        <f>'[1]mibid-mibor'!D8</f>
        <v>6.48</v>
      </c>
      <c r="G39" s="21">
        <f t="shared" si="12"/>
        <v>0</v>
      </c>
      <c r="H39" s="21">
        <f t="shared" si="13"/>
        <v>-0.029940119760478945</v>
      </c>
      <c r="I39" s="21">
        <f t="shared" si="14"/>
        <v>0.020472440944881987</v>
      </c>
      <c r="J39" s="21">
        <f t="shared" si="15"/>
        <v>-0.07428571428571418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7.37</v>
      </c>
      <c r="F40" s="29">
        <f>'[1]mibid-mibor'!F8</f>
        <v>7.37</v>
      </c>
      <c r="G40" s="21">
        <f t="shared" si="12"/>
        <v>0</v>
      </c>
      <c r="H40" s="21">
        <f t="shared" si="13"/>
        <v>-0.01733333333333331</v>
      </c>
      <c r="I40" s="21">
        <f t="shared" si="14"/>
        <v>-0.0027063599458727605</v>
      </c>
      <c r="J40" s="21">
        <f t="shared" si="15"/>
        <v>0.5917926565874732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'[1]МакроDelay'!L22</f>
        <v>31.4807</v>
      </c>
      <c r="F41" s="29">
        <f>'[1]МакроDelay'!Q22</f>
        <v>31.8974</v>
      </c>
      <c r="G41" s="21">
        <f t="shared" si="12"/>
        <v>0.013236681522329707</v>
      </c>
      <c r="H41" s="21">
        <f>IF(ISERROR(F41/D41-1),"н/д",F41/D41-1)</f>
        <v>-0.0130004004871207</v>
      </c>
      <c r="I41" s="21">
        <f t="shared" si="14"/>
        <v>-0.009279039434755054</v>
      </c>
      <c r="J41" s="21">
        <f t="shared" si="15"/>
        <v>0.03832682291666667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'[1]МакроDelay'!L24</f>
        <v>38.9511</v>
      </c>
      <c r="F42" s="29">
        <f>'[1]МакроDelay'!Q24</f>
        <v>39.1923</v>
      </c>
      <c r="G42" s="21">
        <f t="shared" si="12"/>
        <v>0.0061923796760554595</v>
      </c>
      <c r="H42" s="21">
        <f t="shared" si="13"/>
        <v>-0.013591906320958747</v>
      </c>
      <c r="I42" s="21">
        <f t="shared" si="14"/>
        <v>-0.059489033050287965</v>
      </c>
      <c r="J42" s="21">
        <f t="shared" si="15"/>
        <v>-0.015021362151294237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41124</v>
      </c>
      <c r="E43" s="41">
        <f>'[1]ЗВР-cbr'!D4</f>
        <v>41117</v>
      </c>
      <c r="F43" s="41">
        <f>'[1]ЗВР-cbr'!D3</f>
        <v>41124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507,4</v>
      </c>
      <c r="E44" s="19" t="str">
        <f>'[1]ЗВР-cbr'!L4</f>
        <v>505,5</v>
      </c>
      <c r="F44" s="19" t="str">
        <f>'[1]ЗВР-cbr'!L3</f>
        <v>507,4</v>
      </c>
      <c r="G44" s="21">
        <f>IF(ISERROR(F44/E44-1),"н/д",F44/E44-1)</f>
        <v>0.0037586547972303652</v>
      </c>
      <c r="H44" s="21"/>
      <c r="I44" s="21">
        <f>IF(ISERROR(F44/C44-1),"н/д",F44/C44-1)</f>
        <v>0.018875502008032008</v>
      </c>
      <c r="J44" s="21">
        <f>IF(ISERROR(F44/B44-1),"н/д",F44/B44-1)</f>
        <v>0.15924148960475204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41120</v>
      </c>
      <c r="F45" s="41">
        <v>41127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4.5</v>
      </c>
      <c r="F46" s="20">
        <v>4.6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'[1]ПромПр-во'!B32</f>
        <v>101.3</v>
      </c>
      <c r="E49" s="19">
        <f>'[1]ПромПр-во'!B33</f>
        <v>103.7</v>
      </c>
      <c r="F49" s="19">
        <f>'[1]ПромПр-во'!B34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8"/>
      <c r="F68" s="8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3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4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6"/>
      <c r="G74" s="10"/>
      <c r="H74" s="10"/>
      <c r="I74" s="10"/>
      <c r="J74" s="10"/>
    </row>
    <row r="75" spans="1:10" s="8" customFormat="1" ht="15.75">
      <c r="A75" s="55"/>
      <c r="B75" s="55"/>
      <c r="C75" s="56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6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6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6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6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6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6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6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6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2012-08-13T09:22:31Z</dcterms:created>
  <dcterms:modified xsi:type="dcterms:W3CDTF">2012-08-13T09:24:26Z</dcterms:modified>
  <cp:category/>
  <cp:version/>
  <cp:contentType/>
  <cp:contentStatus/>
</cp:coreProperties>
</file>