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<sst xmlns="http://schemas.openxmlformats.org/spreadsheetml/2006/main" count="94" uniqueCount="78">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</sst>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7490,21</v>
          </cell>
          <cell r="S93">
            <v>7467.74</v>
          </cell>
        </row>
        <row r="105">
          <cell r="K105" t="str">
            <v>430,83</v>
          </cell>
          <cell r="S105">
            <v>430.77</v>
          </cell>
        </row>
        <row r="141">
          <cell r="K141" t="str">
            <v>879,94</v>
          </cell>
          <cell r="S141">
            <v>886.98</v>
          </cell>
        </row>
        <row r="169">
          <cell r="K169" t="str">
            <v>4149,89</v>
          </cell>
          <cell r="S169">
            <v>4141.9800000000005</v>
          </cell>
        </row>
      </sheetData>
      <sheetData sheetId="2">
        <row r="33">
          <cell r="I33" t="str">
            <v>6950,37</v>
          </cell>
          <cell r="L33">
            <v>6946.8</v>
          </cell>
        </row>
        <row r="110">
          <cell r="I110" t="str">
            <v>5831,50</v>
          </cell>
          <cell r="L110">
            <v>5833.04</v>
          </cell>
        </row>
        <row r="167">
          <cell r="I167" t="str">
            <v>3446,04</v>
          </cell>
          <cell r="L167">
            <v>3449.2</v>
          </cell>
        </row>
      </sheetData>
      <sheetData sheetId="3">
        <row r="2">
          <cell r="G2" t="str">
            <v>13164,78</v>
          </cell>
          <cell r="H2">
            <v>13172.15640758825</v>
          </cell>
        </row>
        <row r="5">
          <cell r="G5" t="str">
            <v>9092,76</v>
          </cell>
          <cell r="H5">
            <v>8925.058157225729</v>
          </cell>
        </row>
        <row r="6">
          <cell r="G6" t="str">
            <v>1434,21</v>
          </cell>
          <cell r="H6">
            <v>1427.6428429225564</v>
          </cell>
        </row>
        <row r="8">
          <cell r="G8" t="str">
            <v>1453,98</v>
          </cell>
          <cell r="H8">
            <v>1448.317080216354</v>
          </cell>
        </row>
        <row r="10">
          <cell r="G10" t="str">
            <v>1405,53</v>
          </cell>
          <cell r="H10">
            <v>1403.9295203468048</v>
          </cell>
        </row>
        <row r="15">
          <cell r="G15" t="str">
            <v>1839,05</v>
          </cell>
          <cell r="H15">
            <v>1836.0022362877623</v>
          </cell>
        </row>
        <row r="16">
          <cell r="G16" t="str">
            <v>1607,05</v>
          </cell>
          <cell r="H16">
            <v>1606.6001519574518</v>
          </cell>
        </row>
        <row r="17">
          <cell r="G17" t="str">
            <v>15337</v>
          </cell>
          <cell r="H17">
            <v>15299.9740627681</v>
          </cell>
        </row>
        <row r="32">
          <cell r="B32">
            <v>3020.83</v>
          </cell>
          <cell r="I32">
            <v>3018.64</v>
          </cell>
        </row>
      </sheetData>
      <sheetData sheetId="4">
        <row r="3">
          <cell r="D3">
            <v>41131</v>
          </cell>
          <cell r="L3" t="str">
            <v>510</v>
          </cell>
        </row>
        <row r="4">
          <cell r="D4">
            <v>41124</v>
          </cell>
          <cell r="L4" t="str">
            <v>507,4</v>
          </cell>
        </row>
      </sheetData>
      <sheetData sheetId="5">
        <row r="8">
          <cell r="C8">
            <v>6.55</v>
          </cell>
          <cell r="D8">
            <v>6.55</v>
          </cell>
          <cell r="E8">
            <v>7.47</v>
          </cell>
          <cell r="F8">
            <v>7.47</v>
          </cell>
        </row>
      </sheetData>
      <sheetData sheetId="6">
        <row r="22">
          <cell r="L22">
            <v>31.7739</v>
          </cell>
          <cell r="Q22">
            <v>31.8532</v>
          </cell>
        </row>
        <row r="24">
          <cell r="L24">
            <v>39.2916</v>
          </cell>
          <cell r="Q24">
            <v>39.2846</v>
          </cell>
        </row>
      </sheetData>
      <sheetData sheetId="7">
        <row r="81">
          <cell r="K81" t="str">
            <v>94,300</v>
          </cell>
          <cell r="N81">
            <v>94.33</v>
          </cell>
        </row>
        <row r="88">
          <cell r="K88" t="str">
            <v>802,750</v>
          </cell>
          <cell r="N88">
            <v>804</v>
          </cell>
        </row>
        <row r="89">
          <cell r="K89" t="str">
            <v>73,010</v>
          </cell>
          <cell r="N89">
            <v>73.11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2">
          <cell r="B32">
            <v>101.3</v>
          </cell>
        </row>
        <row r="33">
          <cell r="B33">
            <v>103.7</v>
          </cell>
        </row>
        <row r="34">
          <cell r="B34">
            <v>101.9</v>
          </cell>
        </row>
        <row r="36">
          <cell r="B36">
            <v>103.1</v>
          </cell>
        </row>
      </sheetData>
      <sheetData sheetId="11">
        <row r="5">
          <cell r="AY5">
            <v>799.1</v>
          </cell>
          <cell r="AZ5">
            <v>764.8</v>
          </cell>
          <cell r="BA5">
            <v>620.7</v>
          </cell>
          <cell r="BB5">
            <v>578</v>
          </cell>
        </row>
      </sheetData>
      <sheetData sheetId="12">
        <row r="5">
          <cell r="C5">
            <v>7388.6</v>
          </cell>
          <cell r="G5">
            <v>58189.28</v>
          </cell>
          <cell r="K5">
            <v>17710.4619</v>
          </cell>
        </row>
        <row r="10">
          <cell r="C10">
            <v>7384.42</v>
          </cell>
          <cell r="G10">
            <v>58082.92</v>
          </cell>
          <cell r="K10">
            <v>17728.2</v>
          </cell>
        </row>
        <row r="21">
          <cell r="G21">
            <v>858.3233</v>
          </cell>
        </row>
        <row r="23">
          <cell r="C23">
            <v>114.4837</v>
          </cell>
          <cell r="J23">
            <v>20.27</v>
          </cell>
        </row>
        <row r="26">
          <cell r="G26">
            <v>846.6</v>
          </cell>
        </row>
        <row r="28">
          <cell r="C28">
            <v>114.31</v>
          </cell>
          <cell r="J28">
            <v>20.32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41137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41136</v>
      </c>
      <c r="F4" s="14">
        <f>I1</f>
        <v>41137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1448.317080216354</v>
      </c>
      <c r="F6" s="19" t="str">
        <f>'[1]инд-обновл'!G8</f>
        <v>1453,98</v>
      </c>
      <c r="G6" s="21">
        <f>IF(ISERROR(F6/E6-1),"н/д",F6/E6-1)</f>
        <v>0.00391000000000008</v>
      </c>
      <c r="H6" s="21">
        <f>IF(ISERROR(F6/D6-1),"н/д",F6/D6-1)</f>
        <v>0.02984194713225441</v>
      </c>
      <c r="I6" s="21">
        <f>IF(ISERROR(F6/C6-1),"н/д",F6/C6-1)</f>
        <v>0.016631903752649446</v>
      </c>
      <c r="J6" s="21">
        <f>IF(ISERROR(F6/B6-1),"н/д",F6/B6-1)</f>
        <v>-0.17854237288135588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1427.6428429225564</v>
      </c>
      <c r="F7" s="19" t="str">
        <f>'[1]инд-обновл'!G6</f>
        <v>1434,21</v>
      </c>
      <c r="G7" s="21">
        <f>IF(ISERROR(F7/E7-1),"н/д",F7/E7-1)</f>
        <v>0.0045999999999999375</v>
      </c>
      <c r="H7" s="21">
        <f>IF(ISERROR(F7/D7-1),"н/д",F7/D7-1)</f>
        <v>0.043137682740562955</v>
      </c>
      <c r="I7" s="21">
        <f>IF(ISERROR(F7/C7-1),"н/д",F7/C7-1)</f>
        <v>-0.009767790247042107</v>
      </c>
      <c r="J7" s="21">
        <f>IF(ISERROR(F7/B7-1),"н/д",F7/B7-1)</f>
        <v>-0.14016187050359707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13172.15640758825</v>
      </c>
      <c r="F9" s="26" t="str">
        <f>'[1]инд-обновл'!G2</f>
        <v>13164,78</v>
      </c>
      <c r="G9" s="21">
        <f aca="true" t="shared" si="0" ref="G9:G15">IF(ISERROR(F9/E9-1),"н/д",F9/E9-1)</f>
        <v>-0.0005600000000000049</v>
      </c>
      <c r="H9" s="21">
        <f>IF(ISERROR(F9/D9-1),"н/д",F9/D9-1)</f>
        <v>0.01200162406156502</v>
      </c>
      <c r="I9" s="21">
        <f>IF(ISERROR(F9/C9-1),"н/д",F9/C9-1)</f>
        <v>0.06511715107857952</v>
      </c>
      <c r="J9" s="21">
        <f aca="true" t="shared" si="1" ref="J9:J15">IF(ISERROR(F9/B9-1),"н/д",F9/B9-1)</f>
        <v>0.12760428265524637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3018.64</v>
      </c>
      <c r="F10" s="26">
        <f>'[1]инд-обновл'!B32</f>
        <v>3020.83</v>
      </c>
      <c r="G10" s="21">
        <f t="shared" si="0"/>
        <v>0.0007254922746666725</v>
      </c>
      <c r="H10" s="21">
        <f aca="true" t="shared" si="2" ref="H10:H15">IF(ISERROR(F10/D10-1),"н/д",F10/D10-1)</f>
        <v>0.04276581496337517</v>
      </c>
      <c r="I10" s="21">
        <f aca="true" t="shared" si="3" ref="I10:I15">IF(ISERROR(F10/C10-1),"н/д",F10/C10-1)</f>
        <v>0.12961724392503804</v>
      </c>
      <c r="J10" s="21">
        <f t="shared" si="1"/>
        <v>0.11758416574176844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1403.9295203468048</v>
      </c>
      <c r="F11" s="25" t="str">
        <f>'[1]инд-обновл'!G10</f>
        <v>1405,53</v>
      </c>
      <c r="G11" s="21">
        <f t="shared" si="0"/>
        <v>0.0011399999999999189</v>
      </c>
      <c r="H11" s="21">
        <f>IF(ISERROR(F11/D11-1),"н/д",F11/D11-1)</f>
        <v>0.01900209623942084</v>
      </c>
      <c r="I11" s="21">
        <f t="shared" si="3"/>
        <v>0.09995041602248755</v>
      </c>
      <c r="J11" s="21">
        <f t="shared" si="1"/>
        <v>0.10497641509433953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3449.2</v>
      </c>
      <c r="F12" s="25" t="str">
        <f>'[1]евр-индексы'!I167</f>
        <v>3446,04</v>
      </c>
      <c r="G12" s="21">
        <f t="shared" si="0"/>
        <v>-0.0009161544706017821</v>
      </c>
      <c r="H12" s="21">
        <f t="shared" si="2"/>
        <v>0.037476366526571825</v>
      </c>
      <c r="I12" s="21">
        <f t="shared" si="3"/>
        <v>0.09838845398679141</v>
      </c>
      <c r="J12" s="21">
        <f t="shared" si="1"/>
        <v>-0.09362440820620732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6946.8</v>
      </c>
      <c r="F13" s="26" t="str">
        <f>'[1]евр-индексы'!I33</f>
        <v>6950,37</v>
      </c>
      <c r="G13" s="21">
        <f t="shared" si="0"/>
        <v>0.0005139056831922062</v>
      </c>
      <c r="H13" s="21">
        <f t="shared" si="2"/>
        <v>0.029004539222972747</v>
      </c>
      <c r="I13" s="21">
        <f t="shared" si="3"/>
        <v>0.14731954202102382</v>
      </c>
      <c r="J13" s="21">
        <f t="shared" si="1"/>
        <v>-0.016920792079207936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5833.04</v>
      </c>
      <c r="F14" s="25" t="str">
        <f>'[1]евр-индексы'!I110</f>
        <v>5831,50</v>
      </c>
      <c r="G14" s="21">
        <f t="shared" si="0"/>
        <v>-0.0002640132760961533</v>
      </c>
      <c r="H14" s="21">
        <f t="shared" si="2"/>
        <v>0.02077432861528994</v>
      </c>
      <c r="I14" s="21">
        <f t="shared" si="3"/>
        <v>0.03218235369082856</v>
      </c>
      <c r="J14" s="21">
        <f t="shared" si="1"/>
        <v>-0.020903290799194063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8925.058157225729</v>
      </c>
      <c r="F15" s="25" t="str">
        <f>'[1]инд-обновл'!G5</f>
        <v>9092,76</v>
      </c>
      <c r="G15" s="21">
        <f t="shared" si="0"/>
        <v>0.018790000000000084</v>
      </c>
      <c r="H15" s="21">
        <f t="shared" si="2"/>
        <v>0.05217636933474146</v>
      </c>
      <c r="I15" s="21">
        <f t="shared" si="3"/>
        <v>0.0837129806014063</v>
      </c>
      <c r="J15" s="21">
        <f t="shared" si="1"/>
        <v>-0.137391139360592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7467.74</v>
      </c>
      <c r="F17" s="25" t="str">
        <f>'[1]азия-индексы'!K93</f>
        <v>7490,21</v>
      </c>
      <c r="G17" s="21">
        <f aca="true" t="shared" si="4" ref="G17:G22">IF(ISERROR(F17/E17-1),"н/д",F17/E17-1)</f>
        <v>0.0030089424645207696</v>
      </c>
      <c r="H17" s="21">
        <f aca="true" t="shared" si="5" ref="H17:H22">IF(ISERROR(F17/D17-1),"н/д",F17/D17-1)</f>
        <v>0.03022079667257649</v>
      </c>
      <c r="I17" s="21">
        <f aca="true" t="shared" si="6" ref="I17:I22">IF(ISERROR(F17/C17-1),"н/д",F17/C17-1)</f>
        <v>0.05599432683306449</v>
      </c>
      <c r="J17" s="21">
        <f aca="true" t="shared" si="7" ref="J17:J22">IF(ISERROR(F17/B17-1),"н/д",F17/B17-1)</f>
        <v>-0.15057722839646182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430.77</v>
      </c>
      <c r="F18" s="25" t="str">
        <f>'[1]азия-индексы'!K105</f>
        <v>430,83</v>
      </c>
      <c r="G18" s="21">
        <f t="shared" si="4"/>
        <v>0.00013928546556174481</v>
      </c>
      <c r="H18" s="21">
        <f t="shared" si="5"/>
        <v>0.04430978063265045</v>
      </c>
      <c r="I18" s="21">
        <f>IF(ISERROR(F18/C18-1),"н/д",F18/C18-1)</f>
        <v>0.2696864316869032</v>
      </c>
      <c r="J18" s="21">
        <f t="shared" si="7"/>
        <v>-0.10430353430353434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17728.2</v>
      </c>
      <c r="F19" s="25">
        <f>'[1]проблемные показатели'!K5</f>
        <v>17710.4619</v>
      </c>
      <c r="G19" s="21">
        <f t="shared" si="4"/>
        <v>-0.001000558432328269</v>
      </c>
      <c r="H19" s="21">
        <f t="shared" si="5"/>
        <v>0.026254385080469733</v>
      </c>
      <c r="I19" s="21">
        <f t="shared" si="6"/>
        <v>0.1198719863519555</v>
      </c>
      <c r="J19" s="21">
        <f t="shared" si="7"/>
        <v>-0.07547778437843566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4141.9800000000005</v>
      </c>
      <c r="F20" s="25" t="str">
        <f>'[1]азия-индексы'!K169</f>
        <v>4149,89</v>
      </c>
      <c r="G20" s="21">
        <f t="shared" si="4"/>
        <v>0.0019097146775213236</v>
      </c>
      <c r="H20" s="21">
        <f t="shared" si="5"/>
        <v>0.0047016441228238115</v>
      </c>
      <c r="I20" s="21">
        <f t="shared" si="6"/>
        <v>0.06706487669288541</v>
      </c>
      <c r="J20" s="21">
        <f>IF(ISERROR(F20/B20-1),"н/д",F20/B20-1)</f>
        <v>0.19283989652198907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886.98</v>
      </c>
      <c r="F21" s="25" t="str">
        <f>'[1]азия-индексы'!K141</f>
        <v>879,94</v>
      </c>
      <c r="G21" s="21">
        <f t="shared" si="4"/>
        <v>-0.007937044803715931</v>
      </c>
      <c r="H21" s="21">
        <f t="shared" si="5"/>
        <v>0.019983771878984813</v>
      </c>
      <c r="I21" s="21">
        <f t="shared" si="6"/>
        <v>0.03739595859564737</v>
      </c>
      <c r="J21" s="21">
        <f t="shared" si="7"/>
        <v>-0.3010802223987291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58082.92</v>
      </c>
      <c r="F22" s="25">
        <f>'[1]проблемные показатели'!G5</f>
        <v>58189.28</v>
      </c>
      <c r="G22" s="21">
        <f t="shared" si="4"/>
        <v>0.0018311751544171084</v>
      </c>
      <c r="H22" s="21">
        <f t="shared" si="5"/>
        <v>0.037296613636545795</v>
      </c>
      <c r="I22" s="21">
        <f t="shared" si="6"/>
        <v>-0.007015143419742964</v>
      </c>
      <c r="J22" s="21">
        <f t="shared" si="7"/>
        <v>-0.17023048456059164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114.31</v>
      </c>
      <c r="F24" s="31">
        <f>'[1]проблемные показатели'!C23</f>
        <v>114.4837</v>
      </c>
      <c r="G24" s="21">
        <f>IF(ISERROR(F24/E24-1),"н/д",F24/E24-1)</f>
        <v>0.0015195520951798436</v>
      </c>
      <c r="H24" s="21">
        <f aca="true" t="shared" si="8" ref="H24:H33">IF(ISERROR(F24/D24-1),"н/д",F24/D24-1)</f>
        <v>0.09354952717547049</v>
      </c>
      <c r="I24" s="21">
        <f aca="true" t="shared" si="9" ref="I24:I33">IF(ISERROR(F24/C24-1),"н/д",F24/C24-1)</f>
        <v>0.01808537127612264</v>
      </c>
      <c r="J24" s="21">
        <f>IF(ISERROR(F24/B24-1),"н/д",F24/B24-1)</f>
        <v>0.19627690700104483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94.33</v>
      </c>
      <c r="F25" s="31" t="str">
        <f>'[1]сырье'!K81</f>
        <v>94,300</v>
      </c>
      <c r="G25" s="21">
        <f aca="true" t="shared" si="10" ref="G25:G33">IF(ISERROR(F25/E25-1),"н/д",F25/E25-1)</f>
        <v>-0.0003180324393088352</v>
      </c>
      <c r="H25" s="21">
        <f t="shared" si="8"/>
        <v>0.06062310201327192</v>
      </c>
      <c r="I25" s="21">
        <f t="shared" si="9"/>
        <v>-0.06919356430757073</v>
      </c>
      <c r="J25" s="21">
        <f aca="true" t="shared" si="11" ref="J25:J31">IF(ISERROR(F25/B25-1),"н/д",F25/B25-1)</f>
        <v>0.05658263305322131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1606.6001519574518</v>
      </c>
      <c r="F26" s="19" t="str">
        <f>'[1]инд-обновл'!G16</f>
        <v>1607,05</v>
      </c>
      <c r="G26" s="21">
        <f t="shared" si="10"/>
        <v>0.000280000000000058</v>
      </c>
      <c r="H26" s="21">
        <f t="shared" si="8"/>
        <v>-0.00015615978160610222</v>
      </c>
      <c r="I26" s="21">
        <f t="shared" si="9"/>
        <v>-0.0006543941135751519</v>
      </c>
      <c r="J26" s="21">
        <f t="shared" si="11"/>
        <v>0.16952914635033856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7384.42</v>
      </c>
      <c r="F27" s="19">
        <f>'[1]проблемные показатели'!C5</f>
        <v>7388.6</v>
      </c>
      <c r="G27" s="21">
        <f t="shared" si="10"/>
        <v>0.0005660566435821135</v>
      </c>
      <c r="H27" s="21">
        <f t="shared" si="8"/>
        <v>-0.00699402201961119</v>
      </c>
      <c r="I27" s="21">
        <f t="shared" si="9"/>
        <v>-0.018907322897540935</v>
      </c>
      <c r="J27" s="21">
        <f t="shared" si="11"/>
        <v>-0.21411249149081002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15299.9740627681</v>
      </c>
      <c r="F28" s="29" t="str">
        <f>'[1]инд-обновл'!G17</f>
        <v>15337</v>
      </c>
      <c r="G28" s="21">
        <f t="shared" si="10"/>
        <v>0.0024200000000000887</v>
      </c>
      <c r="H28" s="21">
        <f t="shared" si="8"/>
        <v>-0.013693980089916513</v>
      </c>
      <c r="I28" s="21">
        <f t="shared" si="9"/>
        <v>-0.19701856410256413</v>
      </c>
      <c r="J28" s="21">
        <f t="shared" si="11"/>
        <v>-0.3576125654450262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1836.0022362877623</v>
      </c>
      <c r="F29" s="29" t="str">
        <f>'[1]инд-обновл'!G15</f>
        <v>1839,05</v>
      </c>
      <c r="G29" s="21">
        <f t="shared" si="10"/>
        <v>0.0016599999999999948</v>
      </c>
      <c r="H29" s="21">
        <f t="shared" si="8"/>
        <v>-0.01179068902455438</v>
      </c>
      <c r="I29" s="21">
        <f t="shared" si="9"/>
        <v>-0.12758657304429777</v>
      </c>
      <c r="J29" s="21">
        <f t="shared" si="11"/>
        <v>-0.2608319935691319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73.11</v>
      </c>
      <c r="F30" s="31" t="str">
        <f>'[1]сырье'!K89</f>
        <v>73,010</v>
      </c>
      <c r="G30" s="21">
        <f t="shared" si="10"/>
        <v>-0.0013678019422787013</v>
      </c>
      <c r="H30" s="21">
        <f t="shared" si="8"/>
        <v>0.03472222222222254</v>
      </c>
      <c r="I30" s="21">
        <f t="shared" si="9"/>
        <v>-0.24294898382413932</v>
      </c>
      <c r="J30" s="21">
        <f t="shared" si="11"/>
        <v>-0.4903315881326352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20.32</v>
      </c>
      <c r="F31" s="31">
        <f>'[1]проблемные показатели'!J23</f>
        <v>20.27</v>
      </c>
      <c r="G31" s="21">
        <f t="shared" si="10"/>
        <v>-0.002460629921259838</v>
      </c>
      <c r="H31" s="21">
        <f t="shared" si="8"/>
        <v>-0.10468197879858665</v>
      </c>
      <c r="I31" s="21">
        <f t="shared" si="9"/>
        <v>-0.12966938600257616</v>
      </c>
      <c r="J31" s="21">
        <f t="shared" si="11"/>
        <v>-0.3613736609955891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804</v>
      </c>
      <c r="F32" s="31" t="str">
        <f>'[1]сырье'!K88</f>
        <v>802,750</v>
      </c>
      <c r="G32" s="21">
        <f t="shared" si="10"/>
        <v>-0.0015547263681592316</v>
      </c>
      <c r="H32" s="21">
        <f t="shared" si="8"/>
        <v>0.002810743285446504</v>
      </c>
      <c r="I32" s="21">
        <f t="shared" si="9"/>
        <v>0.2312116564417177</v>
      </c>
      <c r="J32" s="21">
        <f>IF(ISERROR(F32/B32-1),"н/д",F32/B32-1)</f>
        <v>0.32248764415156517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846.6</v>
      </c>
      <c r="F33" s="31">
        <f>'[1]проблемные показатели'!G21</f>
        <v>858.3233</v>
      </c>
      <c r="G33" s="21">
        <f t="shared" si="10"/>
        <v>0.013847507677769988</v>
      </c>
      <c r="H33" s="21">
        <f t="shared" si="8"/>
        <v>-0.023967136684102774</v>
      </c>
      <c r="I33" s="21">
        <f t="shared" si="9"/>
        <v>0.22968954154727794</v>
      </c>
      <c r="J33" s="21">
        <f>IF(ISERROR(F33/B33-1),"н/д",F33/B33-1)</f>
        <v>0.12162180933898648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41136</v>
      </c>
      <c r="F35" s="36">
        <f>I1</f>
        <v>41137</v>
      </c>
      <c r="G35" s="37"/>
      <c r="H35" s="38"/>
      <c r="I35" s="37"/>
      <c r="J35" s="39">
        <f>WEEKDAY(F35)</f>
        <v>5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764.8</v>
      </c>
      <c r="F37" s="19">
        <f>'[1]ост. ср-тв на кс'!AY5</f>
        <v>799.1</v>
      </c>
      <c r="G37" s="21">
        <f t="shared" si="12"/>
        <v>0.04484832635983271</v>
      </c>
      <c r="H37" s="21">
        <f aca="true" t="shared" si="13" ref="H37:H42">IF(ISERROR(F37/D37-1),"н/д",F37/D37-1)</f>
        <v>0.11063238359972205</v>
      </c>
      <c r="I37" s="21">
        <f aca="true" t="shared" si="14" ref="I37:I42">IF(ISERROR(F37/C37-1),"н/д",F37/C37-1)</f>
        <v>-0.18575504381495822</v>
      </c>
      <c r="J37" s="21">
        <f aca="true" t="shared" si="15" ref="J37:J42">IF(ISERROR(F37/B37-1),"н/д",F37/B37-1)</f>
        <v>-0.17940028753337434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578</v>
      </c>
      <c r="F38" s="19">
        <f>'[1]ост. ср-тв на кс'!BA5</f>
        <v>620.7</v>
      </c>
      <c r="G38" s="21">
        <f t="shared" si="12"/>
        <v>0.07387543252595163</v>
      </c>
      <c r="H38" s="21">
        <f t="shared" si="13"/>
        <v>0.20758754863813245</v>
      </c>
      <c r="I38" s="21">
        <f t="shared" si="14"/>
        <v>-0.15608429639700883</v>
      </c>
      <c r="J38" s="21">
        <f t="shared" si="15"/>
        <v>-0.02818224518553314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6.55</v>
      </c>
      <c r="F39" s="29">
        <f>'[1]mibid-mibor'!D8</f>
        <v>6.55</v>
      </c>
      <c r="G39" s="21">
        <f t="shared" si="12"/>
        <v>0</v>
      </c>
      <c r="H39" s="21">
        <f t="shared" si="13"/>
        <v>-0.019461077844311392</v>
      </c>
      <c r="I39" s="21">
        <f t="shared" si="14"/>
        <v>0.03149606299212593</v>
      </c>
      <c r="J39" s="21">
        <f t="shared" si="15"/>
        <v>-0.06428571428571428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7.47</v>
      </c>
      <c r="F40" s="29">
        <f>'[1]mibid-mibor'!F8</f>
        <v>7.47</v>
      </c>
      <c r="G40" s="21">
        <f t="shared" si="12"/>
        <v>0</v>
      </c>
      <c r="H40" s="21">
        <f t="shared" si="13"/>
        <v>-0.0040000000000000036</v>
      </c>
      <c r="I40" s="21">
        <f t="shared" si="14"/>
        <v>0.010825439783491264</v>
      </c>
      <c r="J40" s="21">
        <f t="shared" si="15"/>
        <v>0.613390928725702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'[1]МакроDelay'!L22</f>
        <v>31.7739</v>
      </c>
      <c r="F41" s="29">
        <f>'[1]МакроDelay'!Q22</f>
        <v>31.8532</v>
      </c>
      <c r="G41" s="21">
        <f t="shared" si="12"/>
        <v>0.002495759097876027</v>
      </c>
      <c r="H41" s="21">
        <f>IF(ISERROR(F41/D41-1),"н/д",F41/D41-1)</f>
        <v>-0.014368078802546647</v>
      </c>
      <c r="I41" s="21">
        <f t="shared" si="14"/>
        <v>-0.01065187441368698</v>
      </c>
      <c r="J41" s="21">
        <f t="shared" si="15"/>
        <v>0.03688802083333331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'[1]МакроDelay'!L24</f>
        <v>39.2916</v>
      </c>
      <c r="F42" s="29">
        <f>'[1]МакроDelay'!Q24</f>
        <v>39.2846</v>
      </c>
      <c r="G42" s="21">
        <f t="shared" si="12"/>
        <v>-0.00017815512730467997</v>
      </c>
      <c r="H42" s="21">
        <f t="shared" si="13"/>
        <v>-0.01126886156353013</v>
      </c>
      <c r="I42" s="21">
        <f t="shared" si="14"/>
        <v>-0.0572740785247956</v>
      </c>
      <c r="J42" s="21">
        <f t="shared" si="15"/>
        <v>-0.012701683840160904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41131</v>
      </c>
      <c r="E43" s="41">
        <f>'[1]ЗВР-cbr'!D4</f>
        <v>41124</v>
      </c>
      <c r="F43" s="41">
        <f>'[1]ЗВР-cbr'!D3</f>
        <v>41131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510</v>
      </c>
      <c r="E44" s="19" t="str">
        <f>'[1]ЗВР-cbr'!L4</f>
        <v>507,4</v>
      </c>
      <c r="F44" s="19" t="str">
        <f>'[1]ЗВР-cbr'!L3</f>
        <v>510</v>
      </c>
      <c r="G44" s="21">
        <f>IF(ISERROR(F44/E44-1),"н/д",F44/E44-1)</f>
        <v>0.005124162396531462</v>
      </c>
      <c r="H44" s="21"/>
      <c r="I44" s="21">
        <f>IF(ISERROR(F44/C44-1),"н/д",F44/C44-1)</f>
        <v>0.024096385542168752</v>
      </c>
      <c r="J44" s="21">
        <f>IF(ISERROR(F44/B44-1),"н/д",F44/B44-1)</f>
        <v>0.16518163125428376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41120</v>
      </c>
      <c r="F45" s="41">
        <v>41127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4.5</v>
      </c>
      <c r="F46" s="20">
        <v>4.6</v>
      </c>
      <c r="G46" s="21">
        <f>IF(ISERROR(F46-E46),"н/д",F46-E46)/100</f>
        <v>0.0009999999999999966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'[1]ПромПр-во'!B32</f>
        <v>101.3</v>
      </c>
      <c r="E49" s="19">
        <f>'[1]ПромПр-во'!B33</f>
        <v>103.7</v>
      </c>
      <c r="F49" s="19">
        <f>'[1]ПромПр-во'!B34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7"/>
      <c r="G74" s="10"/>
      <c r="H74" s="10"/>
      <c r="I74" s="10"/>
      <c r="J74" s="10"/>
    </row>
    <row r="75" spans="1:10" s="8" customFormat="1" ht="15.75">
      <c r="A75" s="56"/>
      <c r="B75" s="56"/>
      <c r="C75" s="57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7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7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7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7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7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7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7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7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7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7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2012-08-16T09:09:52Z</dcterms:created>
  <dcterms:modified xsi:type="dcterms:W3CDTF">2012-08-16T09:11:18Z</dcterms:modified>
  <cp:category/>
  <cp:version/>
  <cp:contentType/>
  <cp:contentStatus/>
</cp:coreProperties>
</file>