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<sst xmlns="http://schemas.openxmlformats.org/spreadsheetml/2006/main" count="94" uniqueCount="78">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</sst>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7467,92</v>
          </cell>
          <cell r="S93">
            <v>7490.21</v>
          </cell>
        </row>
        <row r="105">
          <cell r="K105" t="str">
            <v>433,45</v>
          </cell>
          <cell r="S105">
            <v>430.83</v>
          </cell>
        </row>
        <row r="141">
          <cell r="K141" t="str">
            <v>876,93</v>
          </cell>
          <cell r="S141">
            <v>879.9399999999999</v>
          </cell>
        </row>
        <row r="169">
          <cell r="K169" t="str">
            <v>4160,51</v>
          </cell>
          <cell r="S169">
            <v>4141.99</v>
          </cell>
        </row>
      </sheetData>
      <sheetData sheetId="2">
        <row r="33">
          <cell r="I33" t="str">
            <v>7002,24</v>
          </cell>
          <cell r="L33">
            <v>6996.29</v>
          </cell>
        </row>
        <row r="110">
          <cell r="I110" t="str">
            <v>5841,19</v>
          </cell>
          <cell r="L110">
            <v>5834.509999999999</v>
          </cell>
        </row>
        <row r="167">
          <cell r="I167" t="str">
            <v>3483,95</v>
          </cell>
          <cell r="L167">
            <v>3480.49</v>
          </cell>
        </row>
      </sheetData>
      <sheetData sheetId="3">
        <row r="2">
          <cell r="G2" t="str">
            <v>13250,11</v>
          </cell>
          <cell r="H2">
            <v>13164.802082505365</v>
          </cell>
        </row>
        <row r="5">
          <cell r="G5" t="str">
            <v>9162,5</v>
          </cell>
          <cell r="H5">
            <v>9092.75854198299</v>
          </cell>
        </row>
        <row r="6">
          <cell r="G6" t="str">
            <v>1435,37</v>
          </cell>
          <cell r="H6">
            <v>1431.0767696909272</v>
          </cell>
        </row>
        <row r="8">
          <cell r="G8" t="str">
            <v>1455,37</v>
          </cell>
          <cell r="H8">
            <v>1451.8709909119023</v>
          </cell>
        </row>
        <row r="10">
          <cell r="G10" t="str">
            <v>1415,51</v>
          </cell>
          <cell r="H10">
            <v>1405.53073180419</v>
          </cell>
        </row>
        <row r="15">
          <cell r="G15" t="str">
            <v>1845,13</v>
          </cell>
          <cell r="H15">
            <v>1841.998602375961</v>
          </cell>
        </row>
        <row r="16">
          <cell r="G16" t="str">
            <v>1621</v>
          </cell>
          <cell r="H16">
            <v>1619.2026850196282</v>
          </cell>
        </row>
        <row r="17">
          <cell r="G17" t="str">
            <v>15533</v>
          </cell>
          <cell r="H17">
            <v>15524.92703794027</v>
          </cell>
        </row>
        <row r="32">
          <cell r="B32">
            <v>3020.83</v>
          </cell>
          <cell r="I32">
            <v>3018.64</v>
          </cell>
        </row>
      </sheetData>
      <sheetData sheetId="4">
        <row r="3">
          <cell r="D3">
            <v>41131</v>
          </cell>
          <cell r="L3" t="str">
            <v>510</v>
          </cell>
        </row>
        <row r="4">
          <cell r="D4">
            <v>41124</v>
          </cell>
          <cell r="L4" t="str">
            <v>507,4</v>
          </cell>
        </row>
      </sheetData>
      <sheetData sheetId="5">
        <row r="8">
          <cell r="C8">
            <v>6.55</v>
          </cell>
          <cell r="D8">
            <v>6.55</v>
          </cell>
          <cell r="E8">
            <v>7.43</v>
          </cell>
          <cell r="F8">
            <v>7.43</v>
          </cell>
        </row>
      </sheetData>
      <sheetData sheetId="6">
        <row r="22">
          <cell r="L22">
            <v>31.8532</v>
          </cell>
          <cell r="Q22">
            <v>31.9011</v>
          </cell>
        </row>
        <row r="24">
          <cell r="L24">
            <v>39.2846</v>
          </cell>
          <cell r="Q24">
            <v>39.1395</v>
          </cell>
        </row>
      </sheetData>
      <sheetData sheetId="7">
        <row r="81">
          <cell r="K81" t="str">
            <v>95,250</v>
          </cell>
          <cell r="N81">
            <v>95.6</v>
          </cell>
        </row>
        <row r="88">
          <cell r="K88" t="str">
            <v>805,500</v>
          </cell>
          <cell r="N88">
            <v>807.5</v>
          </cell>
        </row>
        <row r="89">
          <cell r="K89" t="str">
            <v>73,200</v>
          </cell>
          <cell r="N89">
            <v>72.59</v>
          </cell>
        </row>
      </sheetData>
      <sheetData sheetId="8">
        <row r="22">
          <cell r="P22">
            <v>41071</v>
          </cell>
          <cell r="Q22">
            <v>24764</v>
          </cell>
        </row>
        <row r="23">
          <cell r="P23">
            <v>41041</v>
          </cell>
          <cell r="Q23">
            <v>24450.1</v>
          </cell>
        </row>
        <row r="24">
          <cell r="P24">
            <v>41010</v>
          </cell>
          <cell r="Q24">
            <v>24247.2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2">
          <cell r="B32">
            <v>101.3</v>
          </cell>
        </row>
        <row r="33">
          <cell r="B33">
            <v>103.7</v>
          </cell>
        </row>
        <row r="34">
          <cell r="B34">
            <v>101.9</v>
          </cell>
        </row>
        <row r="36">
          <cell r="B36">
            <v>103.1</v>
          </cell>
        </row>
      </sheetData>
      <sheetData sheetId="11">
        <row r="5">
          <cell r="AY5">
            <v>940.4</v>
          </cell>
          <cell r="AZ5">
            <v>799.1</v>
          </cell>
          <cell r="BA5">
            <v>757</v>
          </cell>
          <cell r="BB5">
            <v>620.7</v>
          </cell>
        </row>
      </sheetData>
      <sheetData sheetId="12">
        <row r="5">
          <cell r="C5">
            <v>7495.92</v>
          </cell>
          <cell r="G5">
            <v>59445.79</v>
          </cell>
          <cell r="K5">
            <v>17703.1959</v>
          </cell>
        </row>
        <row r="10">
          <cell r="C10">
            <v>7457.17</v>
          </cell>
          <cell r="G10">
            <v>58189.28</v>
          </cell>
          <cell r="K10">
            <v>17657.21</v>
          </cell>
        </row>
        <row r="21">
          <cell r="G21">
            <v>870.6</v>
          </cell>
        </row>
        <row r="23">
          <cell r="C23">
            <v>113.9217</v>
          </cell>
          <cell r="J23">
            <v>20.13</v>
          </cell>
        </row>
        <row r="26">
          <cell r="G26">
            <v>861.6</v>
          </cell>
        </row>
        <row r="28">
          <cell r="C28">
            <v>115.27</v>
          </cell>
          <cell r="J28">
            <v>20.29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41138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41122</v>
      </c>
      <c r="E4" s="14">
        <f>IF(J4=2,F4-3,F4-1)</f>
        <v>41137</v>
      </c>
      <c r="F4" s="14">
        <f>I1</f>
        <v>41138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1411.8477151264037</v>
      </c>
      <c r="E6" s="19">
        <f>'[1]инд-обновл'!H8</f>
        <v>1451.8709909119023</v>
      </c>
      <c r="F6" s="19" t="str">
        <f>'[1]инд-обновл'!G8</f>
        <v>1455,37</v>
      </c>
      <c r="G6" s="21">
        <f>IF(ISERROR(F6/E6-1),"н/д",F6/E6-1)</f>
        <v>0.0024100000000000232</v>
      </c>
      <c r="H6" s="21">
        <f>IF(ISERROR(F6/D6-1),"н/д",F6/D6-1)</f>
        <v>0.030826472577249353</v>
      </c>
      <c r="I6" s="21">
        <f>IF(ISERROR(F6/C6-1),"н/д",F6/C6-1)</f>
        <v>0.017603800440510353</v>
      </c>
      <c r="J6" s="21">
        <f>IF(ISERROR(F6/B6-1),"н/д",F6/B6-1)</f>
        <v>-0.17775706214689269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1374.9</v>
      </c>
      <c r="E7" s="19">
        <f>'[1]инд-обновл'!H6</f>
        <v>1431.0767696909272</v>
      </c>
      <c r="F7" s="19" t="str">
        <f>'[1]инд-обновл'!G6</f>
        <v>1435,37</v>
      </c>
      <c r="G7" s="21">
        <f>IF(ISERROR(F7/E7-1),"н/д",F7/E7-1)</f>
        <v>0.0029999999999998916</v>
      </c>
      <c r="H7" s="21">
        <f>IF(ISERROR(F7/D7-1),"н/д",F7/D7-1)</f>
        <v>0.04398138046403366</v>
      </c>
      <c r="I7" s="21">
        <f>IF(ISERROR(F7/C7-1),"н/д",F7/C7-1)</f>
        <v>-0.008966882874123727</v>
      </c>
      <c r="J7" s="21">
        <f>IF(ISERROR(F7/B7-1),"н/д",F7/B7-1)</f>
        <v>-0.1394664268585133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13008.655012987532</v>
      </c>
      <c r="E9" s="26">
        <f>'[1]инд-обновл'!H2</f>
        <v>13164.802082505365</v>
      </c>
      <c r="F9" s="26" t="str">
        <f>'[1]инд-обновл'!G2</f>
        <v>13250,11</v>
      </c>
      <c r="G9" s="21">
        <f aca="true" t="shared" si="0" ref="G9:G15">IF(ISERROR(F9/E9-1),"н/д",F9/E9-1)</f>
        <v>0.006480000000000041</v>
      </c>
      <c r="H9" s="21">
        <f>IF(ISERROR(F9/D9-1),"н/д",F9/D9-1)</f>
        <v>0.018561103109537846</v>
      </c>
      <c r="I9" s="21">
        <f>IF(ISERROR(F9/C9-1),"н/д",F9/C9-1)</f>
        <v>0.07202090841455733</v>
      </c>
      <c r="J9" s="21">
        <f aca="true" t="shared" si="1" ref="J9:J15">IF(ISERROR(F9/B9-1),"н/д",F9/B9-1)</f>
        <v>0.13491306209850107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2896.94</v>
      </c>
      <c r="E10" s="26">
        <f>'[1]инд-обновл'!I32</f>
        <v>3018.64</v>
      </c>
      <c r="F10" s="26">
        <f>'[1]инд-обновл'!B32</f>
        <v>3020.83</v>
      </c>
      <c r="G10" s="21">
        <f t="shared" si="0"/>
        <v>0.0007254922746666725</v>
      </c>
      <c r="H10" s="21">
        <f aca="true" t="shared" si="2" ref="H10:H15">IF(ISERROR(F10/D10-1),"н/д",F10/D10-1)</f>
        <v>0.04276581496337517</v>
      </c>
      <c r="I10" s="21">
        <f aca="true" t="shared" si="3" ref="I10:I15">IF(ISERROR(F10/C10-1),"н/д",F10/C10-1)</f>
        <v>0.12961724392503804</v>
      </c>
      <c r="J10" s="21">
        <f t="shared" si="1"/>
        <v>0.11758416574176844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1379.320028081436</v>
      </c>
      <c r="E11" s="25">
        <f>'[1]инд-обновл'!H10</f>
        <v>1405.53073180419</v>
      </c>
      <c r="F11" s="25" t="str">
        <f>'[1]инд-обновл'!G10</f>
        <v>1415,51</v>
      </c>
      <c r="G11" s="21">
        <f t="shared" si="0"/>
        <v>0.007100000000000106</v>
      </c>
      <c r="H11" s="21">
        <f>IF(ISERROR(F11/D11-1),"н/д",F11/D11-1)</f>
        <v>0.026237545443969612</v>
      </c>
      <c r="I11" s="21">
        <f t="shared" si="3"/>
        <v>0.10776064074334335</v>
      </c>
      <c r="J11" s="21">
        <f t="shared" si="1"/>
        <v>0.11282232704402517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3321.56</v>
      </c>
      <c r="E12" s="25">
        <f>'[1]евр-индексы'!L167</f>
        <v>3480.49</v>
      </c>
      <c r="F12" s="25" t="str">
        <f>'[1]евр-индексы'!I167</f>
        <v>3483,95</v>
      </c>
      <c r="G12" s="21">
        <f t="shared" si="0"/>
        <v>0.0009941128978965263</v>
      </c>
      <c r="H12" s="21">
        <f t="shared" si="2"/>
        <v>0.04888967834391056</v>
      </c>
      <c r="I12" s="21">
        <f t="shared" si="3"/>
        <v>0.11047186169263323</v>
      </c>
      <c r="J12" s="21">
        <f t="shared" si="1"/>
        <v>-0.08365334034718575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6754.46</v>
      </c>
      <c r="E13" s="26">
        <f>'[1]евр-индексы'!L33</f>
        <v>6996.29</v>
      </c>
      <c r="F13" s="26" t="str">
        <f>'[1]евр-индексы'!I33</f>
        <v>7002,24</v>
      </c>
      <c r="G13" s="21">
        <f t="shared" si="0"/>
        <v>0.0008504507388915616</v>
      </c>
      <c r="H13" s="21">
        <f t="shared" si="2"/>
        <v>0.03668390959454926</v>
      </c>
      <c r="I13" s="21">
        <f t="shared" si="3"/>
        <v>0.15588188685225313</v>
      </c>
      <c r="J13" s="21">
        <f t="shared" si="1"/>
        <v>-0.009584158415841593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5712.82</v>
      </c>
      <c r="E14" s="25">
        <f>'[1]евр-индексы'!L110</f>
        <v>5834.509999999999</v>
      </c>
      <c r="F14" s="25" t="str">
        <f>'[1]евр-индексы'!I110</f>
        <v>5841,19</v>
      </c>
      <c r="G14" s="21">
        <f t="shared" si="0"/>
        <v>0.0011449119120543472</v>
      </c>
      <c r="H14" s="21">
        <f t="shared" si="2"/>
        <v>0.022470513686760674</v>
      </c>
      <c r="I14" s="21">
        <f t="shared" si="3"/>
        <v>0.033897495079367124</v>
      </c>
      <c r="J14" s="21">
        <f t="shared" si="1"/>
        <v>-0.01927635997313637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8641.859164494514</v>
      </c>
      <c r="E15" s="25">
        <f>'[1]инд-обновл'!H5</f>
        <v>9092.75854198299</v>
      </c>
      <c r="F15" s="25" t="str">
        <f>'[1]инд-обновл'!G5</f>
        <v>9162,5</v>
      </c>
      <c r="G15" s="21">
        <f t="shared" si="0"/>
        <v>0.007670000000000066</v>
      </c>
      <c r="H15" s="21">
        <f t="shared" si="2"/>
        <v>0.06024639207782556</v>
      </c>
      <c r="I15" s="21">
        <f t="shared" si="3"/>
        <v>0.0920248840572484</v>
      </c>
      <c r="J15" s="21">
        <f t="shared" si="1"/>
        <v>-0.1307750687790532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7270.49</v>
      </c>
      <c r="E17" s="25">
        <f>'[1]азия-индексы'!S93</f>
        <v>7490.21</v>
      </c>
      <c r="F17" s="25" t="str">
        <f>'[1]азия-индексы'!K93</f>
        <v>7467,92</v>
      </c>
      <c r="G17" s="21">
        <f aca="true" t="shared" si="4" ref="G17:G22">IF(ISERROR(F17/E17-1),"н/д",F17/E17-1)</f>
        <v>-0.00297588452126174</v>
      </c>
      <c r="H17" s="21">
        <f aca="true" t="shared" si="5" ref="H17:H22">IF(ISERROR(F17/D17-1),"н/д",F17/D17-1)</f>
        <v>0.027154978550276487</v>
      </c>
      <c r="I17" s="21">
        <f aca="true" t="shared" si="6" ref="I17:I22">IF(ISERROR(F17/C17-1),"н/д",F17/C17-1)</f>
        <v>0.05285180966130176</v>
      </c>
      <c r="J17" s="21">
        <f aca="true" t="shared" si="7" ref="J17:J22">IF(ISERROR(F17/B17-1),"н/д",F17/B17-1)</f>
        <v>-0.15310501247448405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412.55</v>
      </c>
      <c r="E18" s="25">
        <f>'[1]азия-индексы'!S105</f>
        <v>430.83</v>
      </c>
      <c r="F18" s="25" t="str">
        <f>'[1]азия-индексы'!K105</f>
        <v>433,45</v>
      </c>
      <c r="G18" s="21">
        <f t="shared" si="4"/>
        <v>0.006081284961585887</v>
      </c>
      <c r="H18" s="21">
        <f t="shared" si="5"/>
        <v>0.05066052599684889</v>
      </c>
      <c r="I18" s="21">
        <f>IF(ISERROR(F18/C18-1),"н/д",F18/C18-1)</f>
        <v>0.2774077566898503</v>
      </c>
      <c r="J18" s="21">
        <f t="shared" si="7"/>
        <v>-0.09885654885654893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17257.38</v>
      </c>
      <c r="E19" s="25">
        <f>'[1]проблемные показатели'!K10</f>
        <v>17657.21</v>
      </c>
      <c r="F19" s="25">
        <f>'[1]проблемные показатели'!K5</f>
        <v>17703.1959</v>
      </c>
      <c r="G19" s="21">
        <f t="shared" si="4"/>
        <v>0.0026043695464912364</v>
      </c>
      <c r="H19" s="21">
        <f t="shared" si="5"/>
        <v>0.025833347819889108</v>
      </c>
      <c r="I19" s="21">
        <f t="shared" si="6"/>
        <v>0.1194125409744844</v>
      </c>
      <c r="J19" s="21">
        <f t="shared" si="7"/>
        <v>-0.0758570843908597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4130.47</v>
      </c>
      <c r="E20" s="25">
        <f>'[1]азия-индексы'!S169</f>
        <v>4141.99</v>
      </c>
      <c r="F20" s="25" t="str">
        <f>'[1]азия-индексы'!K169</f>
        <v>4160,51</v>
      </c>
      <c r="G20" s="21">
        <f t="shared" si="4"/>
        <v>0.0044712807128941545</v>
      </c>
      <c r="H20" s="21">
        <f t="shared" si="5"/>
        <v>0.0072727800952434585</v>
      </c>
      <c r="I20" s="21">
        <f t="shared" si="6"/>
        <v>0.06979560666174689</v>
      </c>
      <c r="J20" s="21">
        <f>IF(ISERROR(F20/B20-1),"н/д",F20/B20-1)</f>
        <v>0.19589249784420826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862.6999999999999</v>
      </c>
      <c r="E21" s="25">
        <f>'[1]азия-индексы'!S141</f>
        <v>879.9399999999999</v>
      </c>
      <c r="F21" s="25" t="str">
        <f>'[1]азия-индексы'!K141</f>
        <v>876,93</v>
      </c>
      <c r="G21" s="21">
        <f t="shared" si="4"/>
        <v>-0.0034206877741663755</v>
      </c>
      <c r="H21" s="21">
        <f t="shared" si="5"/>
        <v>0.016494725860670023</v>
      </c>
      <c r="I21" s="21">
        <f t="shared" si="6"/>
        <v>0.03384735092310942</v>
      </c>
      <c r="J21" s="21">
        <f t="shared" si="7"/>
        <v>-0.303471008737093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56097.05</v>
      </c>
      <c r="E22" s="25">
        <f>'[1]проблемные показатели'!G10</f>
        <v>58189.28</v>
      </c>
      <c r="F22" s="25">
        <f>'[1]проблемные показатели'!G5</f>
        <v>59445.79</v>
      </c>
      <c r="G22" s="21">
        <f t="shared" si="4"/>
        <v>0.021593496259104894</v>
      </c>
      <c r="H22" s="21">
        <f t="shared" si="5"/>
        <v>0.059695474182688724</v>
      </c>
      <c r="I22" s="21">
        <f t="shared" si="6"/>
        <v>0.014426871366170602</v>
      </c>
      <c r="J22" s="21">
        <f t="shared" si="7"/>
        <v>-0.15231285963303165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104.69</v>
      </c>
      <c r="E24" s="29">
        <f>'[1]проблемные показатели'!C28</f>
        <v>115.27</v>
      </c>
      <c r="F24" s="31">
        <f>'[1]проблемные показатели'!C23</f>
        <v>113.9217</v>
      </c>
      <c r="G24" s="21">
        <f>IF(ISERROR(F24/E24-1),"н/д",F24/E24-1)</f>
        <v>-0.011696885573002525</v>
      </c>
      <c r="H24" s="21">
        <f aca="true" t="shared" si="8" ref="H24:H33">IF(ISERROR(F24/D24-1),"н/д",F24/D24-1)</f>
        <v>0.0881812971630529</v>
      </c>
      <c r="I24" s="21">
        <f aca="true" t="shared" si="9" ref="I24:I33">IF(ISERROR(F24/C24-1),"н/д",F24/C24-1)</f>
        <v>0.01308759448643837</v>
      </c>
      <c r="J24" s="21">
        <f>IF(ISERROR(F24/B24-1),"н/д",F24/B24-1)</f>
        <v>0.19040438871473353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88.91</v>
      </c>
      <c r="E25" s="29">
        <f>'[1]сырье'!N81</f>
        <v>95.6</v>
      </c>
      <c r="F25" s="31" t="str">
        <f>'[1]сырье'!K81</f>
        <v>95,250</v>
      </c>
      <c r="G25" s="21">
        <f aca="true" t="shared" si="10" ref="G25:G33">IF(ISERROR(F25/E25-1),"н/д",F25/E25-1)</f>
        <v>-0.0036610878661087476</v>
      </c>
      <c r="H25" s="21">
        <f t="shared" si="8"/>
        <v>0.07130806433472059</v>
      </c>
      <c r="I25" s="21">
        <f t="shared" si="9"/>
        <v>-0.0598164050932779</v>
      </c>
      <c r="J25" s="21">
        <f aca="true" t="shared" si="11" ref="J25:J31">IF(ISERROR(F25/B25-1),"н/д",F25/B25-1)</f>
        <v>0.0672268907563025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1607.300995772475</v>
      </c>
      <c r="E26" s="19">
        <f>'[1]инд-обновл'!H16</f>
        <v>1619.2026850196282</v>
      </c>
      <c r="F26" s="19" t="str">
        <f>'[1]инд-обновл'!G16</f>
        <v>1621</v>
      </c>
      <c r="G26" s="21">
        <f t="shared" si="10"/>
        <v>0.0011099999999999444</v>
      </c>
      <c r="H26" s="21">
        <f t="shared" si="8"/>
        <v>0.008522986213258088</v>
      </c>
      <c r="I26" s="21">
        <f t="shared" si="9"/>
        <v>0.008020426957403126</v>
      </c>
      <c r="J26" s="21">
        <f t="shared" si="11"/>
        <v>0.17968124590641166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7440.64</v>
      </c>
      <c r="E27" s="19">
        <f>'[1]проблемные показатели'!C10</f>
        <v>7457.17</v>
      </c>
      <c r="F27" s="19">
        <f>'[1]проблемные показатели'!C5</f>
        <v>7495.92</v>
      </c>
      <c r="G27" s="21">
        <f t="shared" si="10"/>
        <v>0.005196341239370961</v>
      </c>
      <c r="H27" s="21">
        <f t="shared" si="8"/>
        <v>0.007429468432822883</v>
      </c>
      <c r="I27" s="21">
        <f t="shared" si="9"/>
        <v>-0.004656874083606488</v>
      </c>
      <c r="J27" s="21">
        <f t="shared" si="11"/>
        <v>-0.20269741320626278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15549.940576656114</v>
      </c>
      <c r="E28" s="29">
        <f>'[1]инд-обновл'!H17</f>
        <v>15524.92703794027</v>
      </c>
      <c r="F28" s="29" t="str">
        <f>'[1]инд-обновл'!G17</f>
        <v>15533</v>
      </c>
      <c r="G28" s="21">
        <f t="shared" si="10"/>
        <v>0.000520000000000076</v>
      </c>
      <c r="H28" s="21">
        <f t="shared" si="8"/>
        <v>-0.0010894303147077622</v>
      </c>
      <c r="I28" s="21">
        <f t="shared" si="9"/>
        <v>-0.1867568205128205</v>
      </c>
      <c r="J28" s="21">
        <f t="shared" si="11"/>
        <v>-0.3494031413612565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1860.9923824586342</v>
      </c>
      <c r="E29" s="29">
        <f>'[1]инд-обновл'!H15</f>
        <v>1841.998602375961</v>
      </c>
      <c r="F29" s="29" t="str">
        <f>'[1]инд-обновл'!G15</f>
        <v>1845,13</v>
      </c>
      <c r="G29" s="21">
        <f t="shared" si="10"/>
        <v>0.0017000000000000348</v>
      </c>
      <c r="H29" s="21">
        <f t="shared" si="8"/>
        <v>-0.008523614931554735</v>
      </c>
      <c r="I29" s="21">
        <f t="shared" si="9"/>
        <v>-0.12470232648444857</v>
      </c>
      <c r="J29" s="21">
        <f t="shared" si="11"/>
        <v>-0.25838826366559486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70.55999999999999</v>
      </c>
      <c r="E30" s="29">
        <f>'[1]сырье'!N89</f>
        <v>72.59</v>
      </c>
      <c r="F30" s="31" t="str">
        <f>'[1]сырье'!K89</f>
        <v>73,200</v>
      </c>
      <c r="G30" s="21">
        <f t="shared" si="10"/>
        <v>0.008403361344537785</v>
      </c>
      <c r="H30" s="21">
        <f t="shared" si="8"/>
        <v>0.03741496598639471</v>
      </c>
      <c r="I30" s="21">
        <f t="shared" si="9"/>
        <v>-0.24097884695147243</v>
      </c>
      <c r="J30" s="21">
        <f t="shared" si="11"/>
        <v>-0.4890052356020942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22.64</v>
      </c>
      <c r="E31" s="29">
        <f>'[1]проблемные показатели'!J28</f>
        <v>20.29</v>
      </c>
      <c r="F31" s="31">
        <f>'[1]проблемные показатели'!J23</f>
        <v>20.13</v>
      </c>
      <c r="G31" s="21">
        <f t="shared" si="10"/>
        <v>-0.007885657959585957</v>
      </c>
      <c r="H31" s="21">
        <f t="shared" si="8"/>
        <v>-0.11086572438162556</v>
      </c>
      <c r="I31" s="21">
        <f t="shared" si="9"/>
        <v>-0.13568054959209963</v>
      </c>
      <c r="J31" s="21">
        <f t="shared" si="11"/>
        <v>-0.36578449905482047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800.5</v>
      </c>
      <c r="E32" s="29">
        <f>'[1]сырье'!N88</f>
        <v>807.5</v>
      </c>
      <c r="F32" s="31" t="str">
        <f>'[1]сырье'!K88</f>
        <v>805,500</v>
      </c>
      <c r="G32" s="21">
        <f t="shared" si="10"/>
        <v>-0.002476780185758476</v>
      </c>
      <c r="H32" s="21">
        <f t="shared" si="8"/>
        <v>0.006246096189881367</v>
      </c>
      <c r="I32" s="21">
        <f t="shared" si="9"/>
        <v>0.23542944785276076</v>
      </c>
      <c r="J32" s="21">
        <f>IF(ISERROR(F32/B32-1),"н/д",F32/B32-1)</f>
        <v>0.32701812191103796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879.4</v>
      </c>
      <c r="E33" s="29">
        <f>'[1]проблемные показатели'!G26</f>
        <v>861.6</v>
      </c>
      <c r="F33" s="31">
        <f>'[1]проблемные показатели'!G21</f>
        <v>870.6</v>
      </c>
      <c r="G33" s="21">
        <f t="shared" si="10"/>
        <v>0.010445682451253546</v>
      </c>
      <c r="H33" s="21">
        <f t="shared" si="8"/>
        <v>-0.010006822833750206</v>
      </c>
      <c r="I33" s="21">
        <f t="shared" si="9"/>
        <v>0.2472779369627507</v>
      </c>
      <c r="J33" s="21">
        <f>IF(ISERROR(F33/B33-1),"н/д",F33/B33-1)</f>
        <v>0.1376644991584426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41122</v>
      </c>
      <c r="E35" s="14">
        <f>IF(J35=2,F35-3,F35-1)</f>
        <v>41137</v>
      </c>
      <c r="F35" s="36">
        <f>I1</f>
        <v>41138</v>
      </c>
      <c r="G35" s="37"/>
      <c r="H35" s="38"/>
      <c r="I35" s="37"/>
      <c r="J35" s="39">
        <f>WEEKDAY(F35)</f>
        <v>6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799.1</v>
      </c>
      <c r="F37" s="19">
        <f>'[1]ост. ср-тв на кс'!AY5</f>
        <v>940.4</v>
      </c>
      <c r="G37" s="21">
        <f t="shared" si="12"/>
        <v>0.17682392691778248</v>
      </c>
      <c r="H37" s="21">
        <f aca="true" t="shared" si="13" ref="H37:H42">IF(ISERROR(F37/D37-1),"н/д",F37/D37-1)</f>
        <v>0.30701876302988174</v>
      </c>
      <c r="I37" s="21">
        <f aca="true" t="shared" si="14" ref="I37:I42">IF(ISERROR(F37/C37-1),"н/д",F37/C37-1)</f>
        <v>-0.041777053189321345</v>
      </c>
      <c r="J37" s="21">
        <f aca="true" t="shared" si="15" ref="J37:J42">IF(ISERROR(F37/B37-1),"н/д",F37/B37-1)</f>
        <v>-0.034298623947422446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620.7</v>
      </c>
      <c r="F38" s="19">
        <f>'[1]ост. ср-тв на кс'!BA5</f>
        <v>757</v>
      </c>
      <c r="G38" s="21">
        <f t="shared" si="12"/>
        <v>0.2195907845980345</v>
      </c>
      <c r="H38" s="21">
        <f t="shared" si="13"/>
        <v>0.472762645914397</v>
      </c>
      <c r="I38" s="21">
        <f t="shared" si="14"/>
        <v>0.029231815091774305</v>
      </c>
      <c r="J38" s="21">
        <f t="shared" si="15"/>
        <v>0.18521997808047597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6.55</v>
      </c>
      <c r="F39" s="29">
        <f>'[1]mibid-mibor'!D8</f>
        <v>6.55</v>
      </c>
      <c r="G39" s="21">
        <f t="shared" si="12"/>
        <v>0</v>
      </c>
      <c r="H39" s="21">
        <f t="shared" si="13"/>
        <v>-0.019461077844311392</v>
      </c>
      <c r="I39" s="21">
        <f t="shared" si="14"/>
        <v>0.03149606299212593</v>
      </c>
      <c r="J39" s="21">
        <f t="shared" si="15"/>
        <v>-0.06428571428571428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7.43</v>
      </c>
      <c r="F40" s="29">
        <f>'[1]mibid-mibor'!F8</f>
        <v>7.43</v>
      </c>
      <c r="G40" s="21">
        <f t="shared" si="12"/>
        <v>0</v>
      </c>
      <c r="H40" s="21">
        <f t="shared" si="13"/>
        <v>-0.009333333333333416</v>
      </c>
      <c r="I40" s="21">
        <f t="shared" si="14"/>
        <v>0.005412719891745521</v>
      </c>
      <c r="J40" s="21">
        <f t="shared" si="15"/>
        <v>0.6047516198704104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'[1]МакроDelay'!L22</f>
        <v>31.8532</v>
      </c>
      <c r="F41" s="29">
        <f>'[1]МакроDelay'!Q22</f>
        <v>31.9011</v>
      </c>
      <c r="G41" s="21">
        <f t="shared" si="12"/>
        <v>0.0015037735612120073</v>
      </c>
      <c r="H41" s="21">
        <f>IF(ISERROR(F41/D41-1),"н/д",F41/D41-1)</f>
        <v>-0.012885911578363274</v>
      </c>
      <c r="I41" s="21">
        <f t="shared" si="14"/>
        <v>-0.009164118859595671</v>
      </c>
      <c r="J41" s="21">
        <f t="shared" si="15"/>
        <v>0.038447265625000115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'[1]МакроDelay'!L24</f>
        <v>39.2846</v>
      </c>
      <c r="F42" s="29">
        <f>'[1]МакроDelay'!Q24</f>
        <v>39.1395</v>
      </c>
      <c r="G42" s="21">
        <f t="shared" si="12"/>
        <v>-0.0036935593082276785</v>
      </c>
      <c r="H42" s="21">
        <f t="shared" si="13"/>
        <v>-0.0149207986632367</v>
      </c>
      <c r="I42" s="21">
        <f t="shared" si="14"/>
        <v>-0.06075609262716786</v>
      </c>
      <c r="J42" s="21">
        <f t="shared" si="15"/>
        <v>-0.01634832872581049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'[1]ЗВР-cbr'!D3</f>
        <v>41131</v>
      </c>
      <c r="E43" s="41">
        <f>'[1]ЗВР-cbr'!D4</f>
        <v>41124</v>
      </c>
      <c r="F43" s="41">
        <f>'[1]ЗВР-cbr'!D3</f>
        <v>41131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510</v>
      </c>
      <c r="E44" s="19" t="str">
        <f>'[1]ЗВР-cbr'!L4</f>
        <v>507,4</v>
      </c>
      <c r="F44" s="19" t="str">
        <f>'[1]ЗВР-cbr'!L3</f>
        <v>510</v>
      </c>
      <c r="G44" s="21">
        <f>IF(ISERROR(F44/E44-1),"н/д",F44/E44-1)</f>
        <v>0.005124162396531462</v>
      </c>
      <c r="H44" s="21"/>
      <c r="I44" s="21">
        <f>IF(ISERROR(F44/C44-1),"н/д",F44/C44-1)</f>
        <v>0.024096385542168752</v>
      </c>
      <c r="J44" s="21">
        <f>IF(ISERROR(F44/B44-1),"н/д",F44/B44-1)</f>
        <v>0.16518163125428376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41120</v>
      </c>
      <c r="F45" s="41">
        <v>41127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4.5</v>
      </c>
      <c r="E46" s="20">
        <v>4.5</v>
      </c>
      <c r="F46" s="20">
        <v>4.6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'[1]M2'!P24</f>
        <v>41010</v>
      </c>
      <c r="E47" s="46">
        <f>'[1]M2'!P23</f>
        <v>41041</v>
      </c>
      <c r="F47" s="46">
        <f>'[1]M2'!P22</f>
        <v>41071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24247.2</v>
      </c>
      <c r="E48" s="19">
        <f>'[1]M2'!Q23</f>
        <v>24450.1</v>
      </c>
      <c r="F48" s="19">
        <f>'[1]M2'!Q22</f>
        <v>24764</v>
      </c>
      <c r="G48" s="21"/>
      <c r="H48" s="21">
        <f>IF(ISERROR(F48/D48-1),"н/д",F48/D48-1)</f>
        <v>0.021313801181167324</v>
      </c>
      <c r="I48" s="21">
        <f>IF(ISERROR(F48/C48-1),"н/д",F48/C48-1)</f>
        <v>0.04586977730288577</v>
      </c>
      <c r="J48" s="21">
        <f>IF(ISERROR(F48/B48-1),"н/д",F48/B48-1)</f>
        <v>0.23746370909308956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'[1]ПромПр-во'!B32</f>
        <v>101.3</v>
      </c>
      <c r="E49" s="19">
        <f>'[1]ПромПр-во'!B33</f>
        <v>103.7</v>
      </c>
      <c r="F49" s="19">
        <f>'[1]ПромПр-во'!B34</f>
        <v>101.9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41030</v>
      </c>
      <c r="E50" s="46">
        <v>41061</v>
      </c>
      <c r="F50" s="46">
        <v>41091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41.734</v>
      </c>
      <c r="E51" s="19">
        <v>41.639</v>
      </c>
      <c r="F51" s="19">
        <v>41.553</v>
      </c>
      <c r="G51" s="21"/>
      <c r="H51" s="21">
        <f>IF(ISERROR(F51/E51-1),"н/д",F51/E51-1)</f>
        <v>-0.0020653714066141138</v>
      </c>
      <c r="I51" s="21">
        <f>IF(ISERROR(F51/C51-1),"н/д",F51/C51-1)</f>
        <v>0.16065293536006964</v>
      </c>
      <c r="J51" s="21">
        <f>IF(ISERROR(F51/B51-1),"н/д",F51/B51-1)</f>
        <v>0.039945541320773215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4325.653</v>
      </c>
      <c r="E52" s="19">
        <v>4365.651</v>
      </c>
      <c r="F52" s="19">
        <v>4423.59</v>
      </c>
      <c r="G52" s="21"/>
      <c r="H52" s="21">
        <f>IF(ISERROR(F52/E52-1),"н/д",F52/E52-1)</f>
        <v>0.013271560186556508</v>
      </c>
      <c r="I52" s="21">
        <f>IF(ISERROR(F52/C52-1),"н/д",F52/C52-1)</f>
        <v>0.05561008296518399</v>
      </c>
      <c r="J52" s="21">
        <f>IF(ISERROR(F52/B52-1),"н/д",F52/B52-1)</f>
        <v>0.504421859398339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41000</v>
      </c>
      <c r="E54" s="46">
        <v>41030</v>
      </c>
      <c r="F54" s="46">
        <v>41061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40969</v>
      </c>
      <c r="E58" s="46">
        <v>41000</v>
      </c>
      <c r="F58" s="46">
        <v>41030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48</v>
      </c>
      <c r="E59" s="20">
        <v>46</v>
      </c>
      <c r="F59" s="20">
        <v>45.2</v>
      </c>
      <c r="G59" s="21">
        <f>IF(ISERROR(F59/E59-1),"н/д",F59/E59-1)</f>
        <v>-0.017391304347825987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27.8</v>
      </c>
      <c r="G60" s="21">
        <f>IF(ISERROR(F60/E60-1),"н/д",F60/E60-1)</f>
        <v>0.03345724907063197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17.400000000000002</v>
      </c>
      <c r="G61" s="21">
        <f>IF(ISERROR(F61/E61-1),"н/д",F61/E61-1)</f>
        <v>-0.08900523560209417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7"/>
      <c r="G74" s="10"/>
      <c r="H74" s="10"/>
      <c r="I74" s="10"/>
      <c r="J74" s="10"/>
    </row>
    <row r="75" spans="1:10" s="8" customFormat="1" ht="15.75">
      <c r="A75" s="56"/>
      <c r="B75" s="56"/>
      <c r="C75" s="57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7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7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7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7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7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7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7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7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7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7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2012-08-17T09:12:22Z</dcterms:created>
  <dcterms:modified xsi:type="dcterms:W3CDTF">2012-08-17T09:13:13Z</dcterms:modified>
  <cp:category/>
  <cp:version/>
  <cp:contentType/>
  <cp:contentStatus/>
</cp:coreProperties>
</file>