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<sst xmlns="http://schemas.openxmlformats.org/spreadsheetml/2006/main" count="94" uniqueCount="78">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</sst>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7496,58</v>
          </cell>
          <cell r="S93">
            <v>7506.8099999999995</v>
          </cell>
        </row>
        <row r="105">
          <cell r="K105" t="str">
            <v>410,23</v>
          </cell>
          <cell r="S105">
            <v>416.84000000000003</v>
          </cell>
        </row>
        <row r="141">
          <cell r="K141" t="str">
            <v>884,73</v>
          </cell>
          <cell r="S141">
            <v>891.3100000000001</v>
          </cell>
        </row>
        <row r="169">
          <cell r="K169" t="str">
            <v>4160,51</v>
          </cell>
          <cell r="S169">
            <v>4141.99</v>
          </cell>
        </row>
      </sheetData>
      <sheetData sheetId="2">
        <row r="33">
          <cell r="I33" t="str">
            <v>7039,19</v>
          </cell>
          <cell r="L33">
            <v>7089.32</v>
          </cell>
        </row>
        <row r="110">
          <cell r="I110" t="str">
            <v>5809,86</v>
          </cell>
          <cell r="L110">
            <v>5857.5199999999995</v>
          </cell>
        </row>
        <row r="167">
          <cell r="I167" t="str">
            <v>3499,62</v>
          </cell>
          <cell r="L167">
            <v>3513.2799999999997</v>
          </cell>
        </row>
      </sheetData>
      <sheetData sheetId="3">
        <row r="2">
          <cell r="G2" t="str">
            <v>13203,58</v>
          </cell>
          <cell r="H2">
            <v>13271.663634444702</v>
          </cell>
        </row>
        <row r="5">
          <cell r="G5" t="str">
            <v>9131,74</v>
          </cell>
          <cell r="H5">
            <v>9156.921534219102</v>
          </cell>
        </row>
        <row r="6">
          <cell r="G6" t="str">
            <v>1429,64</v>
          </cell>
          <cell r="H6">
            <v>1442.7691997174286</v>
          </cell>
        </row>
        <row r="8">
          <cell r="G8" t="str">
            <v>1446,04</v>
          </cell>
          <cell r="H8">
            <v>1454.4759605713136</v>
          </cell>
        </row>
        <row r="10">
          <cell r="G10" t="str">
            <v>1413,17</v>
          </cell>
          <cell r="H10">
            <v>1418.1334671349723</v>
          </cell>
        </row>
        <row r="15">
          <cell r="G15" t="str">
            <v>1870</v>
          </cell>
          <cell r="H15">
            <v>1866.994139435509</v>
          </cell>
        </row>
        <row r="16">
          <cell r="G16" t="str">
            <v>1646,46</v>
          </cell>
          <cell r="H16">
            <v>1642.8949180278796</v>
          </cell>
        </row>
        <row r="17">
          <cell r="G17" t="str">
            <v>15935</v>
          </cell>
          <cell r="H17">
            <v>15825.016137841998</v>
          </cell>
        </row>
        <row r="32">
          <cell r="B32">
            <v>3076.19</v>
          </cell>
          <cell r="I32">
            <v>3076.59</v>
          </cell>
        </row>
      </sheetData>
      <sheetData sheetId="4">
        <row r="3">
          <cell r="D3">
            <v>41131</v>
          </cell>
          <cell r="L3" t="str">
            <v>510</v>
          </cell>
        </row>
        <row r="4">
          <cell r="D4">
            <v>41124</v>
          </cell>
          <cell r="L4" t="str">
            <v>507,4</v>
          </cell>
        </row>
      </sheetData>
      <sheetData sheetId="5">
        <row r="8">
          <cell r="C8">
            <v>6.53</v>
          </cell>
          <cell r="D8">
            <v>6.53</v>
          </cell>
          <cell r="E8">
            <v>7.43</v>
          </cell>
          <cell r="F8">
            <v>7.43</v>
          </cell>
        </row>
      </sheetData>
      <sheetData sheetId="6">
        <row r="7">
          <cell r="L7">
            <v>32.0165</v>
          </cell>
          <cell r="Q7">
            <v>31.9606</v>
          </cell>
        </row>
        <row r="9">
          <cell r="L9">
            <v>39.5468</v>
          </cell>
          <cell r="Q9">
            <v>39.5449</v>
          </cell>
        </row>
      </sheetData>
      <sheetData sheetId="7">
        <row r="81">
          <cell r="K81" t="str">
            <v>96,950</v>
          </cell>
          <cell r="N81">
            <v>96.84</v>
          </cell>
        </row>
        <row r="88">
          <cell r="K88" t="str">
            <v>835,750</v>
          </cell>
          <cell r="N88">
            <v>838.75</v>
          </cell>
        </row>
        <row r="89">
          <cell r="K89" t="str">
            <v>76,300</v>
          </cell>
          <cell r="N89">
            <v>77.3</v>
          </cell>
        </row>
      </sheetData>
      <sheetData sheetId="8">
        <row r="22">
          <cell r="P22">
            <v>41071</v>
          </cell>
          <cell r="Q22">
            <v>24764</v>
          </cell>
        </row>
        <row r="23">
          <cell r="P23">
            <v>41041</v>
          </cell>
          <cell r="Q23">
            <v>24450.1</v>
          </cell>
        </row>
        <row r="24">
          <cell r="P24">
            <v>41010</v>
          </cell>
          <cell r="Q24">
            <v>24247.2</v>
          </cell>
        </row>
      </sheetData>
      <sheetData sheetId="9">
        <row r="4">
          <cell r="J4" t="str">
            <v>1047,7</v>
          </cell>
        </row>
        <row r="5">
          <cell r="J5" t="str">
            <v>1117,6</v>
          </cell>
        </row>
        <row r="6">
          <cell r="J6" t="str">
            <v>1016,6</v>
          </cell>
        </row>
        <row r="28">
          <cell r="J28" t="str">
            <v>1012,5</v>
          </cell>
        </row>
        <row r="29">
          <cell r="J29" t="str">
            <v>990,2</v>
          </cell>
        </row>
        <row r="30">
          <cell r="J30" t="str">
            <v>836,2</v>
          </cell>
        </row>
      </sheetData>
      <sheetData sheetId="10">
        <row r="33">
          <cell r="B33">
            <v>101.3</v>
          </cell>
        </row>
        <row r="34">
          <cell r="B34">
            <v>103.7</v>
          </cell>
        </row>
        <row r="35">
          <cell r="B35">
            <v>101.9</v>
          </cell>
        </row>
        <row r="37">
          <cell r="B37">
            <v>103.1</v>
          </cell>
        </row>
      </sheetData>
      <sheetData sheetId="11">
        <row r="5">
          <cell r="AY5">
            <v>887.3</v>
          </cell>
          <cell r="AZ5">
            <v>846.8</v>
          </cell>
          <cell r="BA5">
            <v>704.6</v>
          </cell>
          <cell r="BB5">
            <v>669.1</v>
          </cell>
        </row>
      </sheetData>
      <sheetData sheetId="12">
        <row r="5">
          <cell r="C5">
            <v>7612.19</v>
          </cell>
          <cell r="G5">
            <v>58917.73</v>
          </cell>
          <cell r="K5">
            <v>17909.7907</v>
          </cell>
        </row>
        <row r="10">
          <cell r="C10">
            <v>7612.6</v>
          </cell>
          <cell r="G10">
            <v>59283.09</v>
          </cell>
          <cell r="K10">
            <v>17885.26</v>
          </cell>
        </row>
        <row r="21">
          <cell r="G21">
            <v>894.2</v>
          </cell>
        </row>
        <row r="23">
          <cell r="C23">
            <v>114.3961</v>
          </cell>
          <cell r="J23">
            <v>19.82</v>
          </cell>
        </row>
        <row r="26">
          <cell r="G26">
            <v>900.4</v>
          </cell>
        </row>
        <row r="28">
          <cell r="C28">
            <v>114.64</v>
          </cell>
          <cell r="J28">
            <v>20.5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" sqref="B14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41143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41122</v>
      </c>
      <c r="E4" s="14">
        <f>IF(J4=2,F4-3,F4-1)</f>
        <v>41142</v>
      </c>
      <c r="F4" s="14">
        <f>I1</f>
        <v>41143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1411.8477151264037</v>
      </c>
      <c r="E6" s="19">
        <f>'[1]инд-обновл'!H8</f>
        <v>1454.4759605713136</v>
      </c>
      <c r="F6" s="19" t="str">
        <f>'[1]инд-обновл'!G8</f>
        <v>1446,04</v>
      </c>
      <c r="G6" s="21">
        <f>IF(ISERROR(F6/E6-1),"н/д",F6/E6-1)</f>
        <v>-0.005800000000000027</v>
      </c>
      <c r="H6" s="21">
        <f>IF(ISERROR(F6/D6-1),"н/д",F6/D6-1)</f>
        <v>0.02421811113710315</v>
      </c>
      <c r="I6" s="21">
        <f>IF(ISERROR(F6/C6-1),"н/д",F6/C6-1)</f>
        <v>0.011080206125587022</v>
      </c>
      <c r="J6" s="21">
        <f>IF(ISERROR(F6/B6-1),"н/д",F6/B6-1)</f>
        <v>-0.1830282485875706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1374.9</v>
      </c>
      <c r="E7" s="19">
        <f>'[1]инд-обновл'!H6</f>
        <v>1442.7691997174286</v>
      </c>
      <c r="F7" s="19" t="str">
        <f>'[1]инд-обновл'!G6</f>
        <v>1429,64</v>
      </c>
      <c r="G7" s="21">
        <f>IF(ISERROR(F7/E7-1),"н/д",F7/E7-1)</f>
        <v>-0.009099999999999886</v>
      </c>
      <c r="H7" s="21">
        <f>IF(ISERROR(F7/D7-1),"н/д",F7/D7-1)</f>
        <v>0.03981380464033757</v>
      </c>
      <c r="I7" s="21">
        <f>IF(ISERROR(F7/C7-1),"н/д",F7/C7-1)</f>
        <v>-0.012923089121384734</v>
      </c>
      <c r="J7" s="21">
        <f>IF(ISERROR(F7/B7-1),"н/д",F7/B7-1)</f>
        <v>-0.14290167865707426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13008.655012987532</v>
      </c>
      <c r="E9" s="26">
        <f>'[1]инд-обновл'!H2</f>
        <v>13271.663634444702</v>
      </c>
      <c r="F9" s="26" t="str">
        <f>'[1]инд-обновл'!G2</f>
        <v>13203,58</v>
      </c>
      <c r="G9" s="21">
        <f aca="true" t="shared" si="0" ref="G9:G15">IF(ISERROR(F9/E9-1),"н/д",F9/E9-1)</f>
        <v>-0.005129999999999968</v>
      </c>
      <c r="H9" s="21">
        <f>IF(ISERROR(F9/D9-1),"н/д",F9/D9-1)</f>
        <v>0.014984253700160322</v>
      </c>
      <c r="I9" s="21">
        <f>IF(ISERROR(F9/C9-1),"н/д",F9/C9-1)</f>
        <v>0.06825632586629693</v>
      </c>
      <c r="J9" s="21">
        <f aca="true" t="shared" si="1" ref="J9:J15">IF(ISERROR(F9/B9-1),"н/д",F9/B9-1)</f>
        <v>0.13092762312633832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2896.94</v>
      </c>
      <c r="E10" s="26">
        <f>'[1]инд-обновл'!I32</f>
        <v>3076.59</v>
      </c>
      <c r="F10" s="26">
        <f>'[1]инд-обновл'!B32</f>
        <v>3076.19</v>
      </c>
      <c r="G10" s="21">
        <f t="shared" si="0"/>
        <v>-0.00013001407402357668</v>
      </c>
      <c r="H10" s="21">
        <f aca="true" t="shared" si="2" ref="H10:H15">IF(ISERROR(F10/D10-1),"н/д",F10/D10-1)</f>
        <v>0.06187563428997489</v>
      </c>
      <c r="I10" s="21">
        <f aca="true" t="shared" si="3" ref="I10:I15">IF(ISERROR(F10/C10-1),"н/д",F10/C10-1)</f>
        <v>0.15031871028484334</v>
      </c>
      <c r="J10" s="21">
        <f t="shared" si="1"/>
        <v>0.13806511283758782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1379.320028081436</v>
      </c>
      <c r="E11" s="25">
        <f>'[1]инд-обновл'!H10</f>
        <v>1418.1334671349723</v>
      </c>
      <c r="F11" s="25" t="str">
        <f>'[1]инд-обновл'!G10</f>
        <v>1413,17</v>
      </c>
      <c r="G11" s="21">
        <f t="shared" si="0"/>
        <v>-0.0034999999999998366</v>
      </c>
      <c r="H11" s="21">
        <f>IF(ISERROR(F11/D11-1),"н/д",F11/D11-1)</f>
        <v>0.02454105735392509</v>
      </c>
      <c r="I11" s="21">
        <f t="shared" si="3"/>
        <v>0.10592938564847332</v>
      </c>
      <c r="J11" s="21">
        <f t="shared" si="1"/>
        <v>0.11098270440251579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3321.56</v>
      </c>
      <c r="E12" s="25">
        <f>'[1]евр-индексы'!L167</f>
        <v>3513.2799999999997</v>
      </c>
      <c r="F12" s="25" t="str">
        <f>'[1]евр-индексы'!I167</f>
        <v>3499,62</v>
      </c>
      <c r="G12" s="21">
        <f t="shared" si="0"/>
        <v>-0.0038881045632570554</v>
      </c>
      <c r="H12" s="21">
        <f t="shared" si="2"/>
        <v>0.053607341128867114</v>
      </c>
      <c r="I12" s="21">
        <f t="shared" si="3"/>
        <v>0.11546650687201976</v>
      </c>
      <c r="J12" s="21">
        <f t="shared" si="1"/>
        <v>-0.0795318253550763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6754.46</v>
      </c>
      <c r="E13" s="26">
        <f>'[1]евр-индексы'!L33</f>
        <v>7089.32</v>
      </c>
      <c r="F13" s="26" t="str">
        <f>'[1]евр-индексы'!I33</f>
        <v>7039,19</v>
      </c>
      <c r="G13" s="21">
        <f t="shared" si="0"/>
        <v>-0.007071200058679783</v>
      </c>
      <c r="H13" s="21">
        <f t="shared" si="2"/>
        <v>0.04215436911314896</v>
      </c>
      <c r="I13" s="21">
        <f t="shared" si="3"/>
        <v>0.1619813401299457</v>
      </c>
      <c r="J13" s="21">
        <f t="shared" si="1"/>
        <v>-0.004357850070721425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5712.82</v>
      </c>
      <c r="E14" s="25">
        <f>'[1]евр-индексы'!L110</f>
        <v>5857.5199999999995</v>
      </c>
      <c r="F14" s="25" t="str">
        <f>'[1]евр-индексы'!I110</f>
        <v>5809,86</v>
      </c>
      <c r="G14" s="21">
        <f t="shared" si="0"/>
        <v>-0.008136549256340553</v>
      </c>
      <c r="H14" s="21">
        <f t="shared" si="2"/>
        <v>0.016986357000570607</v>
      </c>
      <c r="I14" s="21">
        <f t="shared" si="3"/>
        <v>0.028352048257600293</v>
      </c>
      <c r="J14" s="21">
        <f t="shared" si="1"/>
        <v>-0.024536601746138365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8641.859164494514</v>
      </c>
      <c r="E15" s="25">
        <f>'[1]инд-обновл'!H5</f>
        <v>9156.921534219102</v>
      </c>
      <c r="F15" s="25" t="str">
        <f>'[1]инд-обновл'!G5</f>
        <v>9131,74</v>
      </c>
      <c r="G15" s="21">
        <f t="shared" si="0"/>
        <v>-0.002749999999999919</v>
      </c>
      <c r="H15" s="21">
        <f t="shared" si="2"/>
        <v>0.056686972812306946</v>
      </c>
      <c r="I15" s="21">
        <f t="shared" si="3"/>
        <v>0.08835877923502711</v>
      </c>
      <c r="J15" s="21">
        <f t="shared" si="1"/>
        <v>-0.13369319798880563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7270.49</v>
      </c>
      <c r="E17" s="25">
        <f>'[1]азия-индексы'!S93</f>
        <v>7506.8099999999995</v>
      </c>
      <c r="F17" s="25" t="str">
        <f>'[1]азия-индексы'!K93</f>
        <v>7496,58</v>
      </c>
      <c r="G17" s="21">
        <f aca="true" t="shared" si="4" ref="G17:G22">IF(ISERROR(F17/E17-1),"н/д",F17/E17-1)</f>
        <v>-0.0013627626115486624</v>
      </c>
      <c r="H17" s="21">
        <f aca="true" t="shared" si="5" ref="H17:H22">IF(ISERROR(F17/D17-1),"н/д",F17/D17-1)</f>
        <v>0.03109694119653561</v>
      </c>
      <c r="I17" s="21">
        <f aca="true" t="shared" si="6" ref="I17:I22">IF(ISERROR(F17/C17-1),"н/д",F17/C17-1)</f>
        <v>0.05689239028681636</v>
      </c>
      <c r="J17" s="21">
        <f aca="true" t="shared" si="7" ref="J17:J22">IF(ISERROR(F17/B17-1),"н/д",F17/B17-1)</f>
        <v>-0.14985484236788393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412.55</v>
      </c>
      <c r="E18" s="25">
        <f>'[1]азия-индексы'!S105</f>
        <v>416.84000000000003</v>
      </c>
      <c r="F18" s="25" t="str">
        <f>'[1]азия-индексы'!K105</f>
        <v>410,23</v>
      </c>
      <c r="G18" s="21">
        <f t="shared" si="4"/>
        <v>-0.015857403320218788</v>
      </c>
      <c r="H18" s="21">
        <f t="shared" si="5"/>
        <v>-0.005623560780511405</v>
      </c>
      <c r="I18" s="21">
        <f>IF(ISERROR(F18/C18-1),"н/д",F18/C18-1)</f>
        <v>0.2089767770835791</v>
      </c>
      <c r="J18" s="21">
        <f t="shared" si="7"/>
        <v>-0.14713097713097711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17257.38</v>
      </c>
      <c r="E19" s="25">
        <f>'[1]проблемные показатели'!K10</f>
        <v>17885.26</v>
      </c>
      <c r="F19" s="25">
        <f>'[1]проблемные показатели'!K5</f>
        <v>17909.7907</v>
      </c>
      <c r="G19" s="21">
        <f t="shared" si="4"/>
        <v>0.001371559597120875</v>
      </c>
      <c r="H19" s="21">
        <f t="shared" si="5"/>
        <v>0.037804736292531116</v>
      </c>
      <c r="I19" s="21">
        <f t="shared" si="6"/>
        <v>0.13247599072256744</v>
      </c>
      <c r="J19" s="21">
        <f t="shared" si="7"/>
        <v>-0.06507241466793756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4130.47</v>
      </c>
      <c r="E20" s="25">
        <f>'[1]азия-индексы'!S169</f>
        <v>4141.99</v>
      </c>
      <c r="F20" s="25" t="str">
        <f>'[1]азия-индексы'!K169</f>
        <v>4160,51</v>
      </c>
      <c r="G20" s="21">
        <f t="shared" si="4"/>
        <v>0.0044712807128941545</v>
      </c>
      <c r="H20" s="21">
        <f t="shared" si="5"/>
        <v>0.0072727800952434585</v>
      </c>
      <c r="I20" s="21">
        <f t="shared" si="6"/>
        <v>0.06979560666174689</v>
      </c>
      <c r="J20" s="21">
        <f>IF(ISERROR(F20/B20-1),"н/д",F20/B20-1)</f>
        <v>0.19589249784420826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862.6999999999999</v>
      </c>
      <c r="E21" s="25">
        <f>'[1]азия-индексы'!S141</f>
        <v>891.3100000000001</v>
      </c>
      <c r="F21" s="25" t="str">
        <f>'[1]азия-индексы'!K141</f>
        <v>884,73</v>
      </c>
      <c r="G21" s="21">
        <f t="shared" si="4"/>
        <v>-0.007382392209220212</v>
      </c>
      <c r="H21" s="21">
        <f t="shared" si="5"/>
        <v>0.025536107569259503</v>
      </c>
      <c r="I21" s="21">
        <f t="shared" si="6"/>
        <v>0.04304307844662936</v>
      </c>
      <c r="J21" s="21">
        <f t="shared" si="7"/>
        <v>-0.29727561556791104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56097.05</v>
      </c>
      <c r="E22" s="25">
        <f>'[1]проблемные показатели'!G10</f>
        <v>59283.09</v>
      </c>
      <c r="F22" s="25">
        <f>'[1]проблемные показатели'!G5</f>
        <v>58917.73</v>
      </c>
      <c r="G22" s="21">
        <f t="shared" si="4"/>
        <v>-0.006162971599489753</v>
      </c>
      <c r="H22" s="21">
        <f t="shared" si="5"/>
        <v>0.05028214496127692</v>
      </c>
      <c r="I22" s="21">
        <f t="shared" si="6"/>
        <v>0.005415665464228336</v>
      </c>
      <c r="J22" s="21">
        <f t="shared" si="7"/>
        <v>-0.15984290795675948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104.69</v>
      </c>
      <c r="E24" s="29">
        <f>'[1]проблемные показатели'!C28</f>
        <v>114.64</v>
      </c>
      <c r="F24" s="31">
        <f>'[1]проблемные показатели'!C23</f>
        <v>114.3961</v>
      </c>
      <c r="G24" s="21">
        <f>IF(ISERROR(F24/E24-1),"н/д",F24/E24-1)</f>
        <v>-0.0021275296580599568</v>
      </c>
      <c r="H24" s="21">
        <f aca="true" t="shared" si="8" ref="H24:H33">IF(ISERROR(F24/D24-1),"н/д",F24/D24-1)</f>
        <v>0.09271277103830355</v>
      </c>
      <c r="I24" s="21">
        <f aca="true" t="shared" si="9" ref="I24:I33">IF(ISERROR(F24/C24-1),"н/д",F24/C24-1)</f>
        <v>0.017306358381502962</v>
      </c>
      <c r="J24" s="21">
        <f>IF(ISERROR(F24/B24-1),"н/д",F24/B24-1)</f>
        <v>0.19536154649947757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88.91</v>
      </c>
      <c r="E25" s="29">
        <f>'[1]сырье'!N81</f>
        <v>96.84</v>
      </c>
      <c r="F25" s="31" t="str">
        <f>'[1]сырье'!K81</f>
        <v>96,950</v>
      </c>
      <c r="G25" s="21">
        <f aca="true" t="shared" si="10" ref="G25:G33">IF(ISERROR(F25/E25-1),"н/д",F25/E25-1)</f>
        <v>0.0011358942585708576</v>
      </c>
      <c r="H25" s="21">
        <f t="shared" si="8"/>
        <v>0.09042852322573403</v>
      </c>
      <c r="I25" s="21">
        <f t="shared" si="9"/>
        <v>-0.04303622544664876</v>
      </c>
      <c r="J25" s="21">
        <f aca="true" t="shared" si="11" ref="J25:J31">IF(ISERROR(F25/B25-1),"н/д",F25/B25-1)</f>
        <v>0.0862745098039217</v>
      </c>
      <c r="K25" s="13"/>
    </row>
    <row r="26" spans="1:116" s="33" customFormat="1" ht="18.75">
      <c r="A26" s="18" t="s">
        <v>35</v>
      </c>
      <c r="B26" s="29">
        <v>1374.1</v>
      </c>
      <c r="C26" s="29">
        <v>1608.1023327005457</v>
      </c>
      <c r="D26" s="32">
        <v>1607.300995772475</v>
      </c>
      <c r="E26" s="19">
        <f>'[1]инд-обновл'!H16</f>
        <v>1642.8949180278796</v>
      </c>
      <c r="F26" s="19" t="str">
        <f>'[1]инд-обновл'!G16</f>
        <v>1646,46</v>
      </c>
      <c r="G26" s="21">
        <f t="shared" si="10"/>
        <v>0.0021700000000000053</v>
      </c>
      <c r="H26" s="21">
        <f t="shared" si="8"/>
        <v>0.024363205355139472</v>
      </c>
      <c r="I26" s="21">
        <f t="shared" si="9"/>
        <v>0.023852752725654458</v>
      </c>
      <c r="J26" s="21">
        <f t="shared" si="11"/>
        <v>0.19820973728258506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7440.64</v>
      </c>
      <c r="E27" s="19">
        <f>'[1]проблемные показатели'!C10</f>
        <v>7612.6</v>
      </c>
      <c r="F27" s="19">
        <f>'[1]проблемные показатели'!C5</f>
        <v>7612.19</v>
      </c>
      <c r="G27" s="21">
        <f t="shared" si="10"/>
        <v>-5.3858077398105664E-05</v>
      </c>
      <c r="H27" s="21">
        <f t="shared" si="8"/>
        <v>0.023055812403234066</v>
      </c>
      <c r="I27" s="21">
        <f t="shared" si="9"/>
        <v>0.010781997362500073</v>
      </c>
      <c r="J27" s="21">
        <f t="shared" si="11"/>
        <v>-0.19033036929884284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2">
        <v>15549.940576656114</v>
      </c>
      <c r="E28" s="29">
        <f>'[1]инд-обновл'!H17</f>
        <v>15825.016137841998</v>
      </c>
      <c r="F28" s="29" t="str">
        <f>'[1]инд-обновл'!G17</f>
        <v>15935</v>
      </c>
      <c r="G28" s="21">
        <f t="shared" si="10"/>
        <v>0.006950000000000012</v>
      </c>
      <c r="H28" s="21">
        <f t="shared" si="8"/>
        <v>0.02476275850995502</v>
      </c>
      <c r="I28" s="21">
        <f t="shared" si="9"/>
        <v>-0.16570977498691786</v>
      </c>
      <c r="J28" s="21">
        <f t="shared" si="11"/>
        <v>-0.332565445026178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2">
        <v>1860.9923824586342</v>
      </c>
      <c r="E29" s="29">
        <f>'[1]инд-обновл'!H15</f>
        <v>1866.994139435509</v>
      </c>
      <c r="F29" s="29" t="str">
        <f>'[1]инд-обновл'!G15</f>
        <v>1870</v>
      </c>
      <c r="G29" s="21">
        <f t="shared" si="10"/>
        <v>0.0016099999999998893</v>
      </c>
      <c r="H29" s="21">
        <f t="shared" si="8"/>
        <v>0.004840222682408468</v>
      </c>
      <c r="I29" s="21">
        <f t="shared" si="9"/>
        <v>-0.11290442978322335</v>
      </c>
      <c r="J29" s="21">
        <f t="shared" si="11"/>
        <v>-0.24839228295819937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70.55999999999999</v>
      </c>
      <c r="E30" s="29">
        <f>'[1]сырье'!N89</f>
        <v>77.3</v>
      </c>
      <c r="F30" s="31" t="str">
        <f>'[1]сырье'!K89</f>
        <v>76,300</v>
      </c>
      <c r="G30" s="21">
        <f t="shared" si="10"/>
        <v>-0.012936610608020649</v>
      </c>
      <c r="H30" s="21">
        <f t="shared" si="8"/>
        <v>0.0813492063492065</v>
      </c>
      <c r="I30" s="21">
        <f t="shared" si="9"/>
        <v>-0.20883450850269603</v>
      </c>
      <c r="J30" s="21">
        <f t="shared" si="11"/>
        <v>-0.4673647469458988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22.64</v>
      </c>
      <c r="E31" s="29">
        <f>'[1]проблемные показатели'!J28</f>
        <v>20.5</v>
      </c>
      <c r="F31" s="31">
        <f>'[1]проблемные показатели'!J23</f>
        <v>19.82</v>
      </c>
      <c r="G31" s="21">
        <f t="shared" si="10"/>
        <v>-0.0331707317073171</v>
      </c>
      <c r="H31" s="21">
        <f t="shared" si="8"/>
        <v>-0.12455830388692579</v>
      </c>
      <c r="I31" s="21">
        <f t="shared" si="9"/>
        <v>-0.14899098325461568</v>
      </c>
      <c r="J31" s="21">
        <f t="shared" si="11"/>
        <v>-0.37555135475740387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800.5</v>
      </c>
      <c r="E32" s="29">
        <f>'[1]сырье'!N88</f>
        <v>838.75</v>
      </c>
      <c r="F32" s="31" t="str">
        <f>'[1]сырье'!K88</f>
        <v>835,750</v>
      </c>
      <c r="G32" s="21">
        <f t="shared" si="10"/>
        <v>-0.0035767511177347</v>
      </c>
      <c r="H32" s="21">
        <f t="shared" si="8"/>
        <v>0.044034978138663305</v>
      </c>
      <c r="I32" s="21">
        <f t="shared" si="9"/>
        <v>0.2818251533742331</v>
      </c>
      <c r="J32" s="21">
        <f>IF(ISERROR(F32/B32-1),"н/д",F32/B32-1)</f>
        <v>0.37685337726523893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2">
        <v>879.4</v>
      </c>
      <c r="E33" s="29">
        <f>'[1]проблемные показатели'!G26</f>
        <v>900.4</v>
      </c>
      <c r="F33" s="31">
        <f>'[1]проблемные показатели'!G21</f>
        <v>894.2</v>
      </c>
      <c r="G33" s="21">
        <f t="shared" si="10"/>
        <v>-0.006885828520657444</v>
      </c>
      <c r="H33" s="21">
        <f t="shared" si="8"/>
        <v>0.01682965658403468</v>
      </c>
      <c r="I33" s="21">
        <f t="shared" si="9"/>
        <v>0.28108882521489975</v>
      </c>
      <c r="J33" s="21">
        <f>IF(ISERROR(F33/B33-1),"н/д",F33/B33-1)</f>
        <v>0.16850401464217724</v>
      </c>
      <c r="K33" s="13"/>
    </row>
    <row r="34" spans="1:14" ht="36" customHeight="1">
      <c r="A34" s="28" t="s">
        <v>43</v>
      </c>
      <c r="B34" s="28"/>
      <c r="C34" s="28"/>
      <c r="D34" s="34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5" t="s">
        <v>13</v>
      </c>
      <c r="B35" s="36">
        <f>B4</f>
        <v>40544</v>
      </c>
      <c r="C35" s="36">
        <f>C4</f>
        <v>40909</v>
      </c>
      <c r="D35" s="36">
        <f>D4</f>
        <v>41122</v>
      </c>
      <c r="E35" s="14">
        <f>IF(J35=2,F35-3,F35-1)</f>
        <v>41142</v>
      </c>
      <c r="F35" s="36">
        <f>I1</f>
        <v>41143</v>
      </c>
      <c r="G35" s="37"/>
      <c r="H35" s="38"/>
      <c r="I35" s="37"/>
      <c r="J35" s="39">
        <f>WEEKDAY(F35)</f>
        <v>4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719.5</v>
      </c>
      <c r="E37" s="19">
        <f>'[1]ост. ср-тв на кс'!AZ5</f>
        <v>846.8</v>
      </c>
      <c r="F37" s="19">
        <f>'[1]ост. ср-тв на кс'!AY5</f>
        <v>887.3</v>
      </c>
      <c r="G37" s="21">
        <f t="shared" si="12"/>
        <v>0.04782711384034011</v>
      </c>
      <c r="H37" s="21">
        <f aca="true" t="shared" si="13" ref="H37:H42">IF(ISERROR(F37/D37-1),"н/д",F37/D37-1)</f>
        <v>0.233217512161223</v>
      </c>
      <c r="I37" s="21">
        <f aca="true" t="shared" si="14" ref="I37:I42">IF(ISERROR(F37/C37-1),"н/д",F37/C37-1)</f>
        <v>-0.0958834318320767</v>
      </c>
      <c r="J37" s="21">
        <f aca="true" t="shared" si="15" ref="J37:J42">IF(ISERROR(F37/B37-1),"н/д",F37/B37-1)</f>
        <v>-0.08882727459437256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514</v>
      </c>
      <c r="E38" s="19">
        <f>'[1]ост. ср-тв на кс'!BB5</f>
        <v>669.1</v>
      </c>
      <c r="F38" s="19">
        <f>'[1]ост. ср-тв на кс'!BA5</f>
        <v>704.6</v>
      </c>
      <c r="G38" s="21">
        <f t="shared" si="12"/>
        <v>0.05305634434314754</v>
      </c>
      <c r="H38" s="21">
        <f t="shared" si="13"/>
        <v>0.3708171206225681</v>
      </c>
      <c r="I38" s="21">
        <f t="shared" si="14"/>
        <v>-0.0420122365737593</v>
      </c>
      <c r="J38" s="21">
        <f t="shared" si="15"/>
        <v>0.10317833098481288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6.68</v>
      </c>
      <c r="E39" s="29">
        <f>'[1]mibid-mibor'!C8</f>
        <v>6.53</v>
      </c>
      <c r="F39" s="29">
        <f>'[1]mibid-mibor'!D8</f>
        <v>6.53</v>
      </c>
      <c r="G39" s="21">
        <f t="shared" si="12"/>
        <v>0</v>
      </c>
      <c r="H39" s="21">
        <f t="shared" si="13"/>
        <v>-0.022455089820359153</v>
      </c>
      <c r="I39" s="21">
        <f t="shared" si="14"/>
        <v>0.02834645669291347</v>
      </c>
      <c r="J39" s="21">
        <f t="shared" si="15"/>
        <v>-0.06714285714285706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7.5</v>
      </c>
      <c r="E40" s="29">
        <f>'[1]mibid-mibor'!E8</f>
        <v>7.43</v>
      </c>
      <c r="F40" s="29">
        <f>'[1]mibid-mibor'!F8</f>
        <v>7.43</v>
      </c>
      <c r="G40" s="21">
        <f t="shared" si="12"/>
        <v>0</v>
      </c>
      <c r="H40" s="21">
        <f t="shared" si="13"/>
        <v>-0.009333333333333416</v>
      </c>
      <c r="I40" s="21">
        <f t="shared" si="14"/>
        <v>0.005412719891745521</v>
      </c>
      <c r="J40" s="21">
        <f t="shared" si="15"/>
        <v>0.6047516198704104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32.31754097543965</v>
      </c>
      <c r="E41" s="29">
        <f>'[1]МакроDelay'!L7</f>
        <v>32.0165</v>
      </c>
      <c r="F41" s="29">
        <f>'[1]МакроDelay'!Q7</f>
        <v>31.9606</v>
      </c>
      <c r="G41" s="21">
        <f t="shared" si="12"/>
        <v>-0.0017459747317789542</v>
      </c>
      <c r="H41" s="21">
        <f>IF(ISERROR(F41/D41-1),"н/д",F41/D41-1)</f>
        <v>-0.011044806153751363</v>
      </c>
      <c r="I41" s="21">
        <f t="shared" si="14"/>
        <v>-0.007316071772571875</v>
      </c>
      <c r="J41" s="21">
        <f t="shared" si="15"/>
        <v>0.040384114583333464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39.7323382189851</v>
      </c>
      <c r="E42" s="29">
        <f>'[1]МакроDelay'!L9</f>
        <v>39.5468</v>
      </c>
      <c r="F42" s="29">
        <f>'[1]МакроDelay'!Q9</f>
        <v>39.5449</v>
      </c>
      <c r="G42" s="21">
        <f t="shared" si="12"/>
        <v>-4.8044342399355955E-05</v>
      </c>
      <c r="H42" s="21">
        <f t="shared" si="13"/>
        <v>-0.004717522989763023</v>
      </c>
      <c r="I42" s="21">
        <f t="shared" si="14"/>
        <v>-0.0510275708001402</v>
      </c>
      <c r="J42" s="21">
        <f t="shared" si="15"/>
        <v>-0.0061598391555667265</v>
      </c>
      <c r="K42" s="13"/>
    </row>
    <row r="43" spans="1:11" ht="18.75">
      <c r="A43" s="40" t="s">
        <v>51</v>
      </c>
      <c r="B43" s="41">
        <v>40544</v>
      </c>
      <c r="C43" s="41">
        <v>40909</v>
      </c>
      <c r="D43" s="41">
        <f>'[1]ЗВР-cbr'!D3</f>
        <v>41131</v>
      </c>
      <c r="E43" s="41">
        <f>'[1]ЗВР-cbr'!D4</f>
        <v>41124</v>
      </c>
      <c r="F43" s="41">
        <f>'[1]ЗВР-cbr'!D3</f>
        <v>41131</v>
      </c>
      <c r="G43" s="42"/>
      <c r="H43" s="42"/>
      <c r="I43" s="42"/>
      <c r="J43" s="42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'[1]ЗВР-cbr'!L3</f>
        <v>510</v>
      </c>
      <c r="E44" s="19" t="str">
        <f>'[1]ЗВР-cbr'!L4</f>
        <v>507,4</v>
      </c>
      <c r="F44" s="19" t="str">
        <f>'[1]ЗВР-cbr'!L3</f>
        <v>510</v>
      </c>
      <c r="G44" s="21">
        <f>IF(ISERROR(F44/E44-1),"н/д",F44/E44-1)</f>
        <v>0.005124162396531462</v>
      </c>
      <c r="H44" s="21"/>
      <c r="I44" s="21">
        <f>IF(ISERROR(F44/C44-1),"н/д",F44/C44-1)</f>
        <v>0.024096385542168752</v>
      </c>
      <c r="J44" s="21">
        <f>IF(ISERROR(F44/B44-1),"н/д",F44/B44-1)</f>
        <v>0.16518163125428376</v>
      </c>
      <c r="K44" s="13"/>
    </row>
    <row r="45" spans="1:11" ht="18.75">
      <c r="A45" s="43"/>
      <c r="B45" s="41">
        <v>40544</v>
      </c>
      <c r="C45" s="41">
        <v>40909</v>
      </c>
      <c r="D45" s="41">
        <v>41120</v>
      </c>
      <c r="E45" s="41">
        <v>41127</v>
      </c>
      <c r="F45" s="41">
        <v>41134</v>
      </c>
      <c r="G45" s="44"/>
      <c r="H45" s="42"/>
      <c r="I45" s="42"/>
      <c r="J45" s="42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4.5</v>
      </c>
      <c r="E46" s="20">
        <v>4.6</v>
      </c>
      <c r="F46" s="20">
        <v>4.6</v>
      </c>
      <c r="G46" s="21">
        <f>IF(ISERROR(F46-E46),"н/д",F46-E46)/100</f>
        <v>0</v>
      </c>
      <c r="H46" s="21">
        <f>IF(ISERROR(F46-D46),"н/д",F46-D46)/100</f>
        <v>0.0009999999999999966</v>
      </c>
      <c r="I46" s="21"/>
      <c r="J46" s="21"/>
      <c r="K46" s="45"/>
    </row>
    <row r="47" spans="1:11" ht="18.75">
      <c r="A47" s="40" t="s">
        <v>54</v>
      </c>
      <c r="B47" s="46" t="s">
        <v>55</v>
      </c>
      <c r="C47" s="46" t="s">
        <v>56</v>
      </c>
      <c r="D47" s="46">
        <f>'[1]M2'!P24</f>
        <v>41010</v>
      </c>
      <c r="E47" s="46">
        <f>'[1]M2'!P23</f>
        <v>41041</v>
      </c>
      <c r="F47" s="46">
        <f>'[1]M2'!P22</f>
        <v>41071</v>
      </c>
      <c r="G47" s="47"/>
      <c r="H47" s="42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24247.2</v>
      </c>
      <c r="E48" s="19">
        <f>'[1]M2'!Q23</f>
        <v>24450.1</v>
      </c>
      <c r="F48" s="19">
        <f>'[1]M2'!Q22</f>
        <v>24764</v>
      </c>
      <c r="G48" s="21"/>
      <c r="H48" s="21">
        <f>IF(ISERROR(F48/D48-1),"н/д",F48/D48-1)</f>
        <v>0.021313801181167324</v>
      </c>
      <c r="I48" s="21">
        <f>IF(ISERROR(F48/C48-1),"н/д",F48/C48-1)</f>
        <v>0.04586977730288577</v>
      </c>
      <c r="J48" s="21">
        <f>IF(ISERROR(F48/B48-1),"н/д",F48/B48-1)</f>
        <v>0.23746370909308956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'[1]ПромПр-во'!B33</f>
        <v>101.3</v>
      </c>
      <c r="E49" s="19">
        <f>'[1]ПромПр-во'!B34</f>
        <v>103.7</v>
      </c>
      <c r="F49" s="19">
        <f>'[1]ПромПр-во'!B35</f>
        <v>101.9</v>
      </c>
      <c r="G49" s="21"/>
      <c r="H49" s="21"/>
      <c r="I49" s="21"/>
      <c r="J49" s="21"/>
      <c r="K49" s="8"/>
    </row>
    <row r="50" spans="1:11" ht="18.75">
      <c r="A50" s="40"/>
      <c r="B50" s="46">
        <v>40544</v>
      </c>
      <c r="C50" s="46">
        <v>40909</v>
      </c>
      <c r="D50" s="46">
        <v>41030</v>
      </c>
      <c r="E50" s="46">
        <v>41061</v>
      </c>
      <c r="F50" s="46">
        <v>41091</v>
      </c>
      <c r="G50" s="41"/>
      <c r="H50" s="42"/>
      <c r="I50" s="42"/>
      <c r="J50" s="42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41.734</v>
      </c>
      <c r="E51" s="19">
        <v>41.639</v>
      </c>
      <c r="F51" s="19">
        <v>41.553</v>
      </c>
      <c r="G51" s="21"/>
      <c r="H51" s="21">
        <f>IF(ISERROR(F51/E51-1),"н/д",F51/E51-1)</f>
        <v>-0.0020653714066141138</v>
      </c>
      <c r="I51" s="21">
        <f>IF(ISERROR(F51/C51-1),"н/д",F51/C51-1)</f>
        <v>0.16065293536006964</v>
      </c>
      <c r="J51" s="21">
        <f>IF(ISERROR(F51/B51-1),"н/д",F51/B51-1)</f>
        <v>0.039945541320773215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4325.653</v>
      </c>
      <c r="E52" s="19">
        <v>4365.651</v>
      </c>
      <c r="F52" s="19">
        <v>4423.59</v>
      </c>
      <c r="G52" s="21"/>
      <c r="H52" s="21">
        <f>IF(ISERROR(F52/E52-1),"н/д",F52/E52-1)</f>
        <v>0.013271560186556508</v>
      </c>
      <c r="I52" s="21">
        <f>IF(ISERROR(F52/C52-1),"н/д",F52/C52-1)</f>
        <v>0.05561008296518399</v>
      </c>
      <c r="J52" s="21">
        <f>IF(ISERROR(F52/B52-1),"н/д",F52/B52-1)</f>
        <v>0.504421859398339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41000</v>
      </c>
      <c r="E54" s="46">
        <v>41030</v>
      </c>
      <c r="F54" s="46">
        <v>41061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1016,6</v>
      </c>
      <c r="E55" s="19" t="str">
        <f>'[1]Дох-Расх фед.б.'!J5</f>
        <v>1117,6</v>
      </c>
      <c r="F55" s="19" t="str">
        <f>'[1]Дох-Расх фед.б.'!J4</f>
        <v>1047,7</v>
      </c>
      <c r="G55" s="21">
        <f>IF(ISERROR(F55/E55-1),"н/д",F55/E55-1)</f>
        <v>-0.06254473872584099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836,2</v>
      </c>
      <c r="E56" s="19" t="str">
        <f>'[1]Дох-Расх фед.б.'!J29</f>
        <v>990,2</v>
      </c>
      <c r="F56" s="19" t="str">
        <f>'[1]Дох-Расх фед.б.'!J28</f>
        <v>1012,5</v>
      </c>
      <c r="G56" s="21">
        <f>IF(ISERROR(F56/E56-1),"н/д",F56/E56-1)</f>
        <v>0.022520702888305433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180.39999999999998</v>
      </c>
      <c r="E57" s="25">
        <f>E55-E56</f>
        <v>127.39999999999986</v>
      </c>
      <c r="F57" s="19">
        <f>F55-F56</f>
        <v>35.200000000000045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40969</v>
      </c>
      <c r="E58" s="46">
        <v>41000</v>
      </c>
      <c r="F58" s="46">
        <v>41030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48</v>
      </c>
      <c r="E59" s="20">
        <v>46</v>
      </c>
      <c r="F59" s="20">
        <v>45.2</v>
      </c>
      <c r="G59" s="21">
        <f>IF(ISERROR(F59/E59-1),"н/д",F59/E59-1)</f>
        <v>-0.017391304347825987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28.5</v>
      </c>
      <c r="E60" s="20">
        <v>26.9</v>
      </c>
      <c r="F60" s="20">
        <v>27.8</v>
      </c>
      <c r="G60" s="21">
        <f>IF(ISERROR(F60/E60-1),"н/д",F60/E60-1)</f>
        <v>0.03345724907063197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19.5</v>
      </c>
      <c r="E61" s="20">
        <f>E59-E60</f>
        <v>19.1</v>
      </c>
      <c r="F61" s="20">
        <f>F59-F60</f>
        <v>17.400000000000002</v>
      </c>
      <c r="G61" s="21">
        <f>IF(ISERROR(F61/E61-1),"н/д",F61/E61-1)</f>
        <v>-0.08900523560209417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41030</v>
      </c>
      <c r="E64" s="46">
        <v>41061</v>
      </c>
      <c r="F64" s="46">
        <v>41091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12237.837</v>
      </c>
      <c r="E65" s="19">
        <v>12497.626</v>
      </c>
      <c r="F65" s="19">
        <v>12809.349</v>
      </c>
      <c r="G65" s="21">
        <f>IF(ISERROR(F65/E65-1),"н/д",F65/E65-1)</f>
        <v>0.024942577094241747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6"/>
      <c r="B74" s="56"/>
      <c r="C74" s="57"/>
      <c r="D74" s="57"/>
      <c r="E74" s="57"/>
      <c r="F74" s="57"/>
      <c r="G74" s="10"/>
      <c r="H74" s="10"/>
      <c r="I74" s="10"/>
      <c r="J74" s="10"/>
    </row>
    <row r="75" spans="1:10" s="8" customFormat="1" ht="15.75">
      <c r="A75" s="56"/>
      <c r="B75" s="56"/>
      <c r="C75" s="57"/>
      <c r="D75" s="57"/>
      <c r="E75" s="57"/>
      <c r="F75" s="57"/>
      <c r="G75" s="10"/>
      <c r="H75" s="10"/>
      <c r="I75" s="10"/>
      <c r="J75" s="10"/>
    </row>
    <row r="76" spans="1:10" s="8" customFormat="1" ht="15.75">
      <c r="A76" s="56"/>
      <c r="B76" s="56"/>
      <c r="C76" s="57"/>
      <c r="D76" s="57"/>
      <c r="E76" s="57"/>
      <c r="F76" s="57"/>
      <c r="G76" s="10"/>
      <c r="H76" s="10"/>
      <c r="I76" s="10"/>
      <c r="J76" s="10"/>
    </row>
    <row r="77" spans="1:10" s="8" customFormat="1" ht="15.75">
      <c r="A77" s="56"/>
      <c r="B77" s="56"/>
      <c r="C77" s="57"/>
      <c r="D77" s="57"/>
      <c r="E77" s="57"/>
      <c r="F77" s="57"/>
      <c r="G77" s="10"/>
      <c r="H77" s="10"/>
      <c r="I77" s="10"/>
      <c r="J77" s="10"/>
    </row>
    <row r="78" spans="1:10" s="8" customFormat="1" ht="15.75">
      <c r="A78" s="56"/>
      <c r="B78" s="56"/>
      <c r="C78" s="57"/>
      <c r="D78" s="57"/>
      <c r="E78" s="57"/>
      <c r="F78" s="57"/>
      <c r="G78" s="10"/>
      <c r="H78" s="10"/>
      <c r="I78" s="10"/>
      <c r="J78" s="10"/>
    </row>
    <row r="79" spans="1:10" s="8" customFormat="1" ht="15.75">
      <c r="A79" s="56"/>
      <c r="B79" s="56"/>
      <c r="C79" s="57"/>
      <c r="D79" s="57"/>
      <c r="E79" s="57"/>
      <c r="F79" s="57"/>
      <c r="G79" s="10"/>
      <c r="H79" s="10"/>
      <c r="I79" s="10"/>
      <c r="J79" s="10"/>
    </row>
    <row r="80" spans="1:10" s="8" customFormat="1" ht="15.75">
      <c r="A80" s="56"/>
      <c r="B80" s="56"/>
      <c r="C80" s="57"/>
      <c r="D80" s="57"/>
      <c r="E80" s="57"/>
      <c r="F80" s="57"/>
      <c r="G80" s="10"/>
      <c r="H80" s="10"/>
      <c r="I80" s="10"/>
      <c r="J80" s="10"/>
    </row>
    <row r="81" spans="1:10" s="8" customFormat="1" ht="15.75">
      <c r="A81" s="56"/>
      <c r="B81" s="56"/>
      <c r="C81" s="57"/>
      <c r="D81" s="57"/>
      <c r="E81" s="57"/>
      <c r="F81" s="57"/>
      <c r="G81" s="10"/>
      <c r="H81" s="10"/>
      <c r="I81" s="10"/>
      <c r="J81" s="10"/>
    </row>
    <row r="82" spans="1:10" s="8" customFormat="1" ht="15.75">
      <c r="A82" s="56"/>
      <c r="B82" s="56"/>
      <c r="C82" s="57"/>
      <c r="D82" s="57"/>
      <c r="E82" s="57"/>
      <c r="F82" s="57"/>
      <c r="G82" s="10"/>
      <c r="H82" s="10"/>
      <c r="I82" s="10"/>
      <c r="J82" s="10"/>
    </row>
    <row r="83" spans="1:10" s="8" customFormat="1" ht="15.75">
      <c r="A83" s="56"/>
      <c r="B83" s="56"/>
      <c r="C83" s="57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6"/>
      <c r="B84" s="56"/>
      <c r="C84" s="57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6"/>
      <c r="B85" s="56"/>
      <c r="C85" s="57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6"/>
      <c r="B86" s="56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6"/>
      <c r="B87" s="56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6"/>
      <c r="B88" s="56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6"/>
      <c r="B89" s="56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6"/>
      <c r="B90" s="56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6"/>
      <c r="B91" s="56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6"/>
      <c r="B92" s="56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6"/>
      <c r="B93" s="56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6"/>
      <c r="B94" s="56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6"/>
      <c r="B95" s="56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6"/>
      <c r="B96" s="56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6"/>
      <c r="B97" s="56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6"/>
      <c r="B98" s="56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6"/>
      <c r="B99" s="56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6"/>
      <c r="B100" s="56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6"/>
      <c r="B101" s="56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6"/>
      <c r="B102" s="56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6"/>
      <c r="B103" s="56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6"/>
      <c r="B104" s="56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6"/>
      <c r="B105" s="56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6"/>
      <c r="B106" s="56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6"/>
      <c r="B107" s="56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6"/>
      <c r="B108" s="56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6"/>
      <c r="B109" s="56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6"/>
      <c r="B110" s="56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6"/>
      <c r="B111" s="56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6"/>
      <c r="B112" s="56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6"/>
      <c r="B113" s="56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6"/>
      <c r="B114" s="56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6"/>
      <c r="B115" s="56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6"/>
      <c r="B116" s="56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6"/>
      <c r="B117" s="56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6"/>
      <c r="B118" s="56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6"/>
      <c r="B119" s="56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6"/>
      <c r="B120" s="56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6"/>
      <c r="B121" s="56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6"/>
      <c r="B122" s="56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6"/>
      <c r="B123" s="56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6"/>
      <c r="B124" s="56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6"/>
      <c r="B125" s="56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6"/>
      <c r="B126" s="56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6"/>
      <c r="B127" s="56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6"/>
      <c r="B128" s="56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6"/>
      <c r="B129" s="56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6"/>
      <c r="B130" s="56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6"/>
      <c r="B131" s="56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6"/>
      <c r="B132" s="56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6"/>
      <c r="B133" s="56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6"/>
      <c r="B134" s="56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6"/>
      <c r="B135" s="56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6"/>
      <c r="B136" s="56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6"/>
      <c r="B137" s="56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6"/>
      <c r="B138" s="56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6"/>
      <c r="B139" s="56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6"/>
      <c r="B140" s="56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6"/>
      <c r="B141" s="56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6"/>
      <c r="B142" s="56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6"/>
      <c r="B143" s="56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6"/>
      <c r="B144" s="56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6"/>
      <c r="B145" s="56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6"/>
      <c r="B146" s="56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6"/>
      <c r="B147" s="56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6"/>
      <c r="B148" s="56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6"/>
      <c r="B149" s="56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6"/>
      <c r="B150" s="56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6"/>
      <c r="B151" s="56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6"/>
      <c r="B152" s="56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6"/>
      <c r="B153" s="56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6"/>
      <c r="B154" s="56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6"/>
      <c r="B155" s="56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6"/>
      <c r="B156" s="56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6"/>
      <c r="B157" s="56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6"/>
      <c r="B158" s="56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6"/>
      <c r="B159" s="56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6"/>
      <c r="B160" s="56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6"/>
      <c r="B161" s="56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6"/>
      <c r="B162" s="56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6"/>
      <c r="B163" s="56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6"/>
      <c r="B164" s="56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6"/>
      <c r="B165" s="56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6"/>
      <c r="B166" s="56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6"/>
      <c r="B167" s="56"/>
      <c r="C167" s="57"/>
      <c r="D167" s="57"/>
      <c r="E167" s="57"/>
      <c r="F167" s="57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2012-08-22T09:09:34Z</dcterms:created>
  <dcterms:modified xsi:type="dcterms:W3CDTF">2012-08-22T09:11:32Z</dcterms:modified>
  <cp:category/>
  <cp:version/>
  <cp:contentType/>
  <cp:contentStatus/>
</cp:coreProperties>
</file>