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56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<sst xmlns="http://schemas.openxmlformats.org/spreadsheetml/2006/main" count="94" uniqueCount="78">
  <si>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</si>
  <si>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</si>
  <si>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</si>
  <si>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</si>
  <si>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</si>
  <si>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</si>
  <si>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</si>
  <si>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</si>
  <si>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</si>
  <si>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</si>
  <si>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</si>
  <si>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</si>
  <si>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</si>
  <si>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</si>
  <si>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</si>
  <si>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</si>
  <si>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</si>
  <si>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</si>
  <si>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</si>
  <si>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</si>
  <si>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</si>
  <si>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</si>
  <si>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</si>
  <si>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</si>
  <si>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</si>
  <si>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</si>
  <si>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</si>
  <si>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</si>
  <si>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</si>
  <si>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</si>
  <si>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</si>
  <si>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</si>
  <si>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</si>
  <si>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</si>
  <si>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</si>
  <si>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</si>
  <si>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</si>
  <si>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</si>
  <si>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</si>
  <si>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</si>
  <si>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</si>
  <si>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</si>
  <si>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</si>
  <si>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</si>
  <si>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</si>
  <si>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</si>
  <si>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</si>
  <si>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</si>
  <si>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</si>
  <si>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</si>
  <si>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</si>
  <si>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</si>
  <si>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</si>
  <si>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</si>
  <si>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</si>
  <si>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</si>
  <si>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</si>
  <si>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</si>
  <si>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</si>
  <si>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</si>
  <si>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</si>
  <si>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</si>
  <si>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</si>
  <si>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</si>
  <si>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</si>
  <si>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</si>
  <si>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</si>
  <si>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</si>
  <si>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</si>
  <si>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</si>
  <si>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</si>
  <si>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</si>
  <si>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IV квартал 2011</t>
  </si>
  <si>
    <t>I квартал 2012</t>
  </si>
  <si>
    <t>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</si>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</sst>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проблемные показатели"/>
      <sheetName val="источники"/>
    </sheetNames>
    <sheetDataSet>
      <sheetData sheetId="1">
        <row r="93">
          <cell r="K93" t="str">
            <v>7326,72</v>
          </cell>
          <cell r="S93">
            <v>7367.4400000000005</v>
          </cell>
        </row>
        <row r="105">
          <cell r="K105" t="str">
            <v>393,41</v>
          </cell>
          <cell r="S105">
            <v>398.92</v>
          </cell>
        </row>
        <row r="141">
          <cell r="K141" t="str">
            <v>859,30</v>
          </cell>
          <cell r="S141">
            <v>850.99</v>
          </cell>
        </row>
        <row r="169">
          <cell r="K169" t="str">
            <v>4084,60</v>
          </cell>
          <cell r="S169">
            <v>4075.36</v>
          </cell>
        </row>
      </sheetData>
      <sheetData sheetId="2">
        <row r="33">
          <cell r="I33" t="str">
            <v>7057,39</v>
          </cell>
          <cell r="L33">
            <v>6964.6900000000005</v>
          </cell>
        </row>
        <row r="110">
          <cell r="I110" t="str">
            <v>5700,33</v>
          </cell>
          <cell r="L110">
            <v>5657.86</v>
          </cell>
        </row>
        <row r="167">
          <cell r="I167" t="str">
            <v>3440,41</v>
          </cell>
          <cell r="L167">
            <v>3405.79</v>
          </cell>
        </row>
      </sheetData>
      <sheetData sheetId="3">
        <row r="2">
          <cell r="G2" t="str">
            <v>13047,48</v>
          </cell>
          <cell r="H2">
            <v>13035.878068519018</v>
          </cell>
        </row>
        <row r="5">
          <cell r="G5" t="str">
            <v>8680,57</v>
          </cell>
          <cell r="H5">
            <v>8679.78881900629</v>
          </cell>
        </row>
        <row r="6">
          <cell r="G6" t="str">
            <v>1409,21</v>
          </cell>
          <cell r="H6">
            <v>1390.988056460369</v>
          </cell>
        </row>
        <row r="8">
          <cell r="G8" t="str">
            <v>1434,95</v>
          </cell>
          <cell r="H8">
            <v>1421.615248964711</v>
          </cell>
        </row>
        <row r="10">
          <cell r="G10" t="str">
            <v>1403,44</v>
          </cell>
          <cell r="H10">
            <v>1404.943289319572</v>
          </cell>
        </row>
        <row r="15">
          <cell r="G15" t="str">
            <v>1981,9</v>
          </cell>
          <cell r="H15">
            <v>1972.0005572028417</v>
          </cell>
        </row>
        <row r="16">
          <cell r="G16" t="str">
            <v>1711,46</v>
          </cell>
          <cell r="H16">
            <v>1693.9949124526136</v>
          </cell>
        </row>
        <row r="17">
          <cell r="G17" t="str">
            <v>16324</v>
          </cell>
          <cell r="H17">
            <v>16100.048327760845</v>
          </cell>
        </row>
        <row r="32">
          <cell r="B32">
            <v>3076.19</v>
          </cell>
          <cell r="I32">
            <v>3076.59</v>
          </cell>
        </row>
      </sheetData>
      <sheetData sheetId="4">
        <row r="3">
          <cell r="D3">
            <v>41145</v>
          </cell>
          <cell r="L3" t="str">
            <v>514,8</v>
          </cell>
        </row>
        <row r="4">
          <cell r="D4">
            <v>41138</v>
          </cell>
          <cell r="L4" t="str">
            <v>507,9</v>
          </cell>
        </row>
        <row r="6">
          <cell r="D6">
            <v>41124</v>
          </cell>
          <cell r="L6" t="str">
            <v>507,4</v>
          </cell>
        </row>
      </sheetData>
      <sheetData sheetId="5">
        <row r="8">
          <cell r="C8">
            <v>6.5</v>
          </cell>
          <cell r="D8">
            <v>6.5</v>
          </cell>
          <cell r="E8">
            <v>7.45</v>
          </cell>
          <cell r="F8">
            <v>7.45</v>
          </cell>
        </row>
      </sheetData>
      <sheetData sheetId="6">
        <row r="7">
          <cell r="L7">
            <v>32.1995</v>
          </cell>
          <cell r="Q7">
            <v>32.4608</v>
          </cell>
        </row>
        <row r="9">
          <cell r="L9">
            <v>40.6197</v>
          </cell>
          <cell r="Q9">
            <v>40.6669</v>
          </cell>
        </row>
      </sheetData>
      <sheetData sheetId="7">
        <row r="81">
          <cell r="K81" t="str">
            <v>96,500</v>
          </cell>
          <cell r="N81">
            <v>95.36</v>
          </cell>
        </row>
        <row r="88">
          <cell r="K88" t="str">
            <v>794,750</v>
          </cell>
          <cell r="N88">
            <v>790.75</v>
          </cell>
        </row>
        <row r="89">
          <cell r="K89" t="str">
            <v>75,520</v>
          </cell>
          <cell r="N89">
            <v>75.35</v>
          </cell>
        </row>
      </sheetData>
      <sheetData sheetId="8">
        <row r="22">
          <cell r="P22">
            <v>41102</v>
          </cell>
          <cell r="Q22">
            <v>24646.4</v>
          </cell>
        </row>
        <row r="23">
          <cell r="P23">
            <v>41071</v>
          </cell>
          <cell r="Q23">
            <v>24764</v>
          </cell>
        </row>
        <row r="24">
          <cell r="P24">
            <v>41041</v>
          </cell>
          <cell r="Q24">
            <v>24450.1</v>
          </cell>
        </row>
      </sheetData>
      <sheetData sheetId="9">
        <row r="4">
          <cell r="J4" t="str">
            <v>1047,7</v>
          </cell>
        </row>
        <row r="5">
          <cell r="J5" t="str">
            <v>1117,6</v>
          </cell>
        </row>
        <row r="6">
          <cell r="J6" t="str">
            <v>1016,6</v>
          </cell>
        </row>
        <row r="28">
          <cell r="J28" t="str">
            <v>1012,5</v>
          </cell>
        </row>
        <row r="29">
          <cell r="J29" t="str">
            <v>990,2</v>
          </cell>
        </row>
        <row r="30">
          <cell r="J30" t="str">
            <v>836,2</v>
          </cell>
        </row>
      </sheetData>
      <sheetData sheetId="10">
        <row r="34">
          <cell r="B34">
            <v>103.7</v>
          </cell>
        </row>
        <row r="35">
          <cell r="B35">
            <v>101.9</v>
          </cell>
        </row>
        <row r="37">
          <cell r="B37">
            <v>103.1</v>
          </cell>
        </row>
        <row r="38">
          <cell r="B38">
            <v>103.4</v>
          </cell>
        </row>
      </sheetData>
      <sheetData sheetId="11">
        <row r="5">
          <cell r="AY5">
            <v>514.6</v>
          </cell>
          <cell r="AZ5">
            <v>697.6</v>
          </cell>
          <cell r="BA5">
            <v>334.6</v>
          </cell>
          <cell r="BB5">
            <v>508.3</v>
          </cell>
        </row>
      </sheetData>
      <sheetData sheetId="12">
        <row r="5">
          <cell r="C5">
            <v>7765.68</v>
          </cell>
          <cell r="G5">
            <v>56863.91</v>
          </cell>
          <cell r="K5">
            <v>17395.1496</v>
          </cell>
        </row>
        <row r="10">
          <cell r="C10">
            <v>7780.15</v>
          </cell>
          <cell r="G10">
            <v>56233.9</v>
          </cell>
          <cell r="K10">
            <v>17313.34</v>
          </cell>
        </row>
        <row r="21">
          <cell r="G21">
            <v>877.4556</v>
          </cell>
        </row>
        <row r="23">
          <cell r="C23">
            <v>113.8413</v>
          </cell>
          <cell r="J23">
            <v>19.21</v>
          </cell>
        </row>
        <row r="26">
          <cell r="G26">
            <v>867.6</v>
          </cell>
        </row>
        <row r="28">
          <cell r="C28">
            <v>112.7</v>
          </cell>
          <cell r="J28">
            <v>19.34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6" sqref="D6"/>
    </sheetView>
  </sheetViews>
  <sheetFormatPr defaultColWidth="9.140625" defaultRowHeight="15"/>
  <cols>
    <col min="1" max="1" width="42.57421875" style="59" customWidth="1"/>
    <col min="2" max="2" width="18.57421875" style="59" customWidth="1"/>
    <col min="3" max="3" width="19.421875" style="60" bestFit="1" customWidth="1"/>
    <col min="4" max="6" width="20.140625" style="60" bestFit="1" customWidth="1"/>
    <col min="7" max="7" width="14.421875" style="61" customWidth="1"/>
    <col min="8" max="8" width="12.140625" style="61" customWidth="1"/>
    <col min="9" max="9" width="15.00390625" style="61" customWidth="1"/>
    <col min="10" max="10" width="12.7109375" style="61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41158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41153</v>
      </c>
      <c r="E4" s="14">
        <f>IF(J4=2,F4-3,F4-1)</f>
        <v>41157</v>
      </c>
      <c r="F4" s="14">
        <f>I1</f>
        <v>41158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1437.37</v>
      </c>
      <c r="E6" s="19">
        <f>'[1]инд-обновл'!H8</f>
        <v>1421.615248964711</v>
      </c>
      <c r="F6" s="19" t="str">
        <f>'[1]инд-обновл'!G8</f>
        <v>1434,95</v>
      </c>
      <c r="G6" s="21">
        <f>IF(ISERROR(F6/E6-1),"н/д",F6/E6-1)</f>
        <v>0.009379999999999944</v>
      </c>
      <c r="H6" s="21">
        <f>IF(ISERROR(F6/D6-1),"н/д",F6/D6-1)</f>
        <v>-0.0016836305196294976</v>
      </c>
      <c r="I6" s="21">
        <f>IF(ISERROR(F6/C6-1),"н/д",F6/C6-1)</f>
        <v>0.0033260088102067265</v>
      </c>
      <c r="J6" s="21">
        <f>IF(ISERROR(F6/B6-1),"н/д",F6/B6-1)</f>
        <v>-0.18929378531073449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1400.78</v>
      </c>
      <c r="E7" s="19">
        <f>'[1]инд-обновл'!H6</f>
        <v>1390.988056460369</v>
      </c>
      <c r="F7" s="19" t="str">
        <f>'[1]инд-обновл'!G6</f>
        <v>1409,21</v>
      </c>
      <c r="G7" s="21">
        <f>IF(ISERROR(F7/E7-1),"н/д",F7/E7-1)</f>
        <v>0.013100000000000112</v>
      </c>
      <c r="H7" s="21">
        <f>IF(ISERROR(F7/D7-1),"н/д",F7/D7-1)</f>
        <v>0.006018075643570153</v>
      </c>
      <c r="I7" s="21">
        <f>IF(ISERROR(F7/C7-1),"н/д",F7/C7-1)</f>
        <v>-0.027028725008216514</v>
      </c>
      <c r="J7" s="21">
        <f>IF(ISERROR(F7/B7-1),"н/д",F7/B7-1)</f>
        <v>-0.15514988009592323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0">
        <v>13090.84</v>
      </c>
      <c r="E9" s="26">
        <f>'[1]инд-обновл'!H2</f>
        <v>13035.878068519018</v>
      </c>
      <c r="F9" s="26" t="str">
        <f>'[1]инд-обновл'!G2</f>
        <v>13047,48</v>
      </c>
      <c r="G9" s="21">
        <f aca="true" t="shared" si="0" ref="G9:G15">IF(ISERROR(F9/E9-1),"н/д",F9/E9-1)</f>
        <v>0.0008900000000000574</v>
      </c>
      <c r="H9" s="21">
        <f>IF(ISERROR(F9/D9-1),"н/д",F9/D9-1)</f>
        <v>-0.003312239703487374</v>
      </c>
      <c r="I9" s="21">
        <f>IF(ISERROR(F9/C9-1),"н/д",F9/C9-1)</f>
        <v>0.055626810805402105</v>
      </c>
      <c r="J9" s="21">
        <f aca="true" t="shared" si="1" ref="J9:J15">IF(ISERROR(F9/B9-1),"н/д",F9/B9-1)</f>
        <v>0.11755717344753736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3076.19</v>
      </c>
      <c r="E10" s="26">
        <f>'[1]инд-обновл'!I32</f>
        <v>3076.59</v>
      </c>
      <c r="F10" s="26">
        <f>'[1]инд-обновл'!B32</f>
        <v>3076.19</v>
      </c>
      <c r="G10" s="21">
        <f t="shared" si="0"/>
        <v>-0.00013001407402357668</v>
      </c>
      <c r="H10" s="21">
        <f aca="true" t="shared" si="2" ref="H10:H15">IF(ISERROR(F10/D10-1),"н/д",F10/D10-1)</f>
        <v>0</v>
      </c>
      <c r="I10" s="21">
        <f aca="true" t="shared" si="3" ref="I10:I15">IF(ISERROR(F10/C10-1),"н/д",F10/C10-1)</f>
        <v>0.15031871028484334</v>
      </c>
      <c r="J10" s="21">
        <f t="shared" si="1"/>
        <v>0.13806511283758782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0">
        <v>1406.58</v>
      </c>
      <c r="E11" s="25">
        <f>'[1]инд-обновл'!H10</f>
        <v>1404.943289319572</v>
      </c>
      <c r="F11" s="25" t="str">
        <f>'[1]инд-обновл'!G10</f>
        <v>1403,44</v>
      </c>
      <c r="G11" s="21">
        <f t="shared" si="0"/>
        <v>-0.0010699999999999044</v>
      </c>
      <c r="H11" s="21">
        <f>IF(ISERROR(F11/D11-1),"н/д",F11/D11-1)</f>
        <v>-0.0022323650272291218</v>
      </c>
      <c r="I11" s="21">
        <f t="shared" si="3"/>
        <v>0.09831480783946267</v>
      </c>
      <c r="J11" s="21">
        <f t="shared" si="1"/>
        <v>0.10333333333333328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0">
        <v>3423.51</v>
      </c>
      <c r="E12" s="25">
        <f>'[1]евр-индексы'!L167</f>
        <v>3405.79</v>
      </c>
      <c r="F12" s="25" t="str">
        <f>'[1]евр-индексы'!I167</f>
        <v>3440,41</v>
      </c>
      <c r="G12" s="21">
        <f t="shared" si="0"/>
        <v>0.01016504247179073</v>
      </c>
      <c r="H12" s="21">
        <f t="shared" si="2"/>
        <v>0.004936454107042021</v>
      </c>
      <c r="I12" s="21">
        <f t="shared" si="3"/>
        <v>0.0965939516026213</v>
      </c>
      <c r="J12" s="21">
        <f t="shared" si="1"/>
        <v>-0.09510520778537612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0">
        <v>6993.08</v>
      </c>
      <c r="E13" s="26">
        <f>'[1]евр-индексы'!L33</f>
        <v>6964.6900000000005</v>
      </c>
      <c r="F13" s="26" t="str">
        <f>'[1]евр-индексы'!I33</f>
        <v>7057,39</v>
      </c>
      <c r="G13" s="21">
        <f t="shared" si="0"/>
        <v>0.013309996568404259</v>
      </c>
      <c r="H13" s="21">
        <f t="shared" si="2"/>
        <v>0.009196233991317193</v>
      </c>
      <c r="I13" s="21">
        <f t="shared" si="3"/>
        <v>0.16498567164967537</v>
      </c>
      <c r="J13" s="21">
        <f t="shared" si="1"/>
        <v>-0.0017835926449787376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0">
        <v>5732.32</v>
      </c>
      <c r="E14" s="25">
        <f>'[1]евр-индексы'!L110</f>
        <v>5657.86</v>
      </c>
      <c r="F14" s="25" t="str">
        <f>'[1]евр-индексы'!I110</f>
        <v>5700,33</v>
      </c>
      <c r="G14" s="21">
        <f t="shared" si="0"/>
        <v>0.007506371667026057</v>
      </c>
      <c r="H14" s="21">
        <f t="shared" si="2"/>
        <v>-0.005580637508024622</v>
      </c>
      <c r="I14" s="21">
        <f t="shared" si="3"/>
        <v>0.008965109528327186</v>
      </c>
      <c r="J14" s="21">
        <f t="shared" si="1"/>
        <v>-0.042926460711887215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0">
        <v>8783.89</v>
      </c>
      <c r="E15" s="25">
        <f>'[1]инд-обновл'!H5</f>
        <v>8679.78881900629</v>
      </c>
      <c r="F15" s="25" t="str">
        <f>'[1]инд-обновл'!G5</f>
        <v>8680,57</v>
      </c>
      <c r="G15" s="21">
        <f t="shared" si="0"/>
        <v>8.999999999992347E-05</v>
      </c>
      <c r="H15" s="21">
        <f t="shared" si="2"/>
        <v>-0.0117624423803121</v>
      </c>
      <c r="I15" s="21">
        <f t="shared" si="3"/>
        <v>0.034586460878671454</v>
      </c>
      <c r="J15" s="21">
        <f t="shared" si="1"/>
        <v>-0.1764946399772318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0">
        <v>7450.53</v>
      </c>
      <c r="E17" s="25">
        <f>'[1]азия-индексы'!S93</f>
        <v>7367.4400000000005</v>
      </c>
      <c r="F17" s="25" t="str">
        <f>'[1]азия-индексы'!K93</f>
        <v>7326,72</v>
      </c>
      <c r="G17" s="21">
        <f aca="true" t="shared" si="4" ref="G17:G22">IF(ISERROR(F17/E17-1),"н/д",F17/E17-1)</f>
        <v>-0.005527021597732773</v>
      </c>
      <c r="H17" s="21">
        <f aca="true" t="shared" si="5" ref="H17:H22">IF(ISERROR(F17/D17-1),"н/д",F17/D17-1)</f>
        <v>-0.01661760975393689</v>
      </c>
      <c r="I17" s="21">
        <f aca="true" t="shared" si="6" ref="I17:I22">IF(ISERROR(F17/C17-1),"н/д",F17/C17-1)</f>
        <v>0.032944971408592094</v>
      </c>
      <c r="J17" s="21">
        <f aca="true" t="shared" si="7" ref="J17:J22">IF(ISERROR(F17/B17-1),"н/д",F17/B17-1)</f>
        <v>-0.16911771376729412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0">
        <v>396.02</v>
      </c>
      <c r="E18" s="25">
        <f>'[1]азия-индексы'!S105</f>
        <v>398.92</v>
      </c>
      <c r="F18" s="25" t="str">
        <f>'[1]азия-индексы'!K105</f>
        <v>393,41</v>
      </c>
      <c r="G18" s="21">
        <f t="shared" si="4"/>
        <v>-0.013812293191617364</v>
      </c>
      <c r="H18" s="21">
        <f t="shared" si="5"/>
        <v>-0.0065905762335234375</v>
      </c>
      <c r="I18" s="21">
        <f>IF(ISERROR(F18/C18-1),"н/д",F18/C18-1)</f>
        <v>0.15940704939290362</v>
      </c>
      <c r="J18" s="21">
        <f t="shared" si="7"/>
        <v>-0.1820997920997921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17407.7207</v>
      </c>
      <c r="E19" s="25">
        <f>'[1]проблемные показатели'!K10</f>
        <v>17313.34</v>
      </c>
      <c r="F19" s="25">
        <f>'[1]проблемные показатели'!K5</f>
        <v>17395.1496</v>
      </c>
      <c r="G19" s="21">
        <f t="shared" si="4"/>
        <v>0.004725234992208449</v>
      </c>
      <c r="H19" s="21">
        <f t="shared" si="5"/>
        <v>-0.0007221565773398719</v>
      </c>
      <c r="I19" s="21">
        <f t="shared" si="6"/>
        <v>0.09993408672426707</v>
      </c>
      <c r="J19" s="21">
        <f t="shared" si="7"/>
        <v>-0.091937729232202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0">
        <v>4104.8</v>
      </c>
      <c r="E20" s="25">
        <f>'[1]азия-индексы'!S169</f>
        <v>4075.36</v>
      </c>
      <c r="F20" s="25" t="str">
        <f>'[1]азия-индексы'!K169</f>
        <v>4084,60</v>
      </c>
      <c r="G20" s="21">
        <f t="shared" si="4"/>
        <v>0.0022672843626083683</v>
      </c>
      <c r="H20" s="21">
        <f t="shared" si="5"/>
        <v>-0.004921068017930241</v>
      </c>
      <c r="I20" s="21">
        <f t="shared" si="6"/>
        <v>0.05027680139467794</v>
      </c>
      <c r="J20" s="21">
        <f>IF(ISERROR(F20/B20-1),"н/д",F20/B20-1)</f>
        <v>0.17407300948548432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0">
        <v>854.76</v>
      </c>
      <c r="E21" s="25">
        <f>'[1]азия-индексы'!S141</f>
        <v>850.99</v>
      </c>
      <c r="F21" s="25" t="str">
        <f>'[1]азия-индексы'!K141</f>
        <v>859,30</v>
      </c>
      <c r="G21" s="21">
        <f t="shared" si="4"/>
        <v>0.009765097122175215</v>
      </c>
      <c r="H21" s="21">
        <f t="shared" si="5"/>
        <v>0.0053114324488745535</v>
      </c>
      <c r="I21" s="21">
        <f t="shared" si="6"/>
        <v>0.013062648841102531</v>
      </c>
      <c r="J21" s="21">
        <f t="shared" si="7"/>
        <v>-0.3174741858617951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57061.45</v>
      </c>
      <c r="E22" s="25">
        <f>'[1]проблемные показатели'!G10</f>
        <v>56233.9</v>
      </c>
      <c r="F22" s="25">
        <f>'[1]проблемные показатели'!G5</f>
        <v>56863.91</v>
      </c>
      <c r="G22" s="21">
        <f t="shared" si="4"/>
        <v>0.011203384435367392</v>
      </c>
      <c r="H22" s="21">
        <f t="shared" si="5"/>
        <v>-0.0034618818834781795</v>
      </c>
      <c r="I22" s="21">
        <f t="shared" si="6"/>
        <v>-0.029632236110454624</v>
      </c>
      <c r="J22" s="21">
        <f t="shared" si="7"/>
        <v>-0.18913004170716452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20">
        <v>114.1798</v>
      </c>
      <c r="E24" s="29">
        <f>'[1]проблемные показатели'!C28</f>
        <v>112.7</v>
      </c>
      <c r="F24" s="30">
        <f>'[1]проблемные показатели'!C23</f>
        <v>113.8413</v>
      </c>
      <c r="G24" s="21">
        <f>IF(ISERROR(F24/E24-1),"н/д",F24/E24-1)</f>
        <v>0.010126885536823504</v>
      </c>
      <c r="H24" s="21">
        <f aca="true" t="shared" si="8" ref="H24:H33">IF(ISERROR(F24/D24-1),"н/д",F24/D24-1)</f>
        <v>-0.002964622463868305</v>
      </c>
      <c r="I24" s="21">
        <f aca="true" t="shared" si="9" ref="I24:I33">IF(ISERROR(F24/C24-1),"н/д",F24/C24-1)</f>
        <v>0.012372610048910548</v>
      </c>
      <c r="J24" s="21">
        <f>IF(ISERROR(F24/B24-1),"н/д",F24/B24-1)</f>
        <v>0.189564263322884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20">
        <v>96.35</v>
      </c>
      <c r="E25" s="29">
        <f>'[1]сырье'!N81</f>
        <v>95.36</v>
      </c>
      <c r="F25" s="30" t="str">
        <f>'[1]сырье'!K81</f>
        <v>96,500</v>
      </c>
      <c r="G25" s="21">
        <f aca="true" t="shared" si="10" ref="G25:G33">IF(ISERROR(F25/E25-1),"н/д",F25/E25-1)</f>
        <v>0.011954697986577223</v>
      </c>
      <c r="H25" s="21">
        <f t="shared" si="8"/>
        <v>0.0015568240788792487</v>
      </c>
      <c r="I25" s="21">
        <f t="shared" si="9"/>
        <v>-0.047478037706050635</v>
      </c>
      <c r="J25" s="21">
        <f aca="true" t="shared" si="11" ref="J25:J31">IF(ISERROR(F25/B25-1),"н/д",F25/B25-1)</f>
        <v>0.08123249299719881</v>
      </c>
      <c r="K25" s="13"/>
    </row>
    <row r="26" spans="1:116" s="31" customFormat="1" ht="18.75">
      <c r="A26" s="18" t="s">
        <v>35</v>
      </c>
      <c r="B26" s="29">
        <v>1374.1</v>
      </c>
      <c r="C26" s="29">
        <v>1608.1023327005457</v>
      </c>
      <c r="D26" s="20">
        <v>1691.4</v>
      </c>
      <c r="E26" s="19">
        <f>'[1]инд-обновл'!H16</f>
        <v>1693.9949124526136</v>
      </c>
      <c r="F26" s="19" t="str">
        <f>'[1]инд-обновл'!G16</f>
        <v>1711,46</v>
      </c>
      <c r="G26" s="21">
        <f t="shared" si="10"/>
        <v>0.010310000000000041</v>
      </c>
      <c r="H26" s="21">
        <f t="shared" si="8"/>
        <v>0.011859997635095265</v>
      </c>
      <c r="I26" s="21">
        <f t="shared" si="9"/>
        <v>0.06427306595960336</v>
      </c>
      <c r="J26" s="21">
        <f t="shared" si="11"/>
        <v>0.2455134269703807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7690</v>
      </c>
      <c r="E27" s="19">
        <f>'[1]проблемные показатели'!C10</f>
        <v>7780.15</v>
      </c>
      <c r="F27" s="19">
        <f>'[1]проблемные показатели'!C5</f>
        <v>7765.68</v>
      </c>
      <c r="G27" s="21">
        <f t="shared" si="10"/>
        <v>-0.0018598613137278397</v>
      </c>
      <c r="H27" s="21">
        <f t="shared" si="8"/>
        <v>0.009841352405721704</v>
      </c>
      <c r="I27" s="21">
        <f t="shared" si="9"/>
        <v>0.03116311354262291</v>
      </c>
      <c r="J27" s="21">
        <f t="shared" si="11"/>
        <v>-0.1740044247787611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20">
        <v>16248</v>
      </c>
      <c r="E28" s="29">
        <f>'[1]инд-обновл'!H17</f>
        <v>16100.048327760845</v>
      </c>
      <c r="F28" s="29" t="str">
        <f>'[1]инд-обновл'!G17</f>
        <v>16324</v>
      </c>
      <c r="G28" s="21">
        <f t="shared" si="10"/>
        <v>0.013910000000000089</v>
      </c>
      <c r="H28" s="21">
        <f t="shared" si="8"/>
        <v>0.004677498769079191</v>
      </c>
      <c r="I28" s="21">
        <f t="shared" si="9"/>
        <v>-0.14534335531135534</v>
      </c>
      <c r="J28" s="21">
        <f t="shared" si="11"/>
        <v>-0.3162722513089006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20">
        <v>1905.6</v>
      </c>
      <c r="E29" s="29">
        <f>'[1]инд-обновл'!H15</f>
        <v>1972.0005572028417</v>
      </c>
      <c r="F29" s="29" t="str">
        <f>'[1]инд-обновл'!G15</f>
        <v>1981,9</v>
      </c>
      <c r="G29" s="21">
        <f t="shared" si="10"/>
        <v>0.0050200000000000244</v>
      </c>
      <c r="H29" s="21">
        <f t="shared" si="8"/>
        <v>0.04003988245172141</v>
      </c>
      <c r="I29" s="21">
        <f t="shared" si="9"/>
        <v>-0.0598210103675777</v>
      </c>
      <c r="J29" s="21">
        <f t="shared" si="11"/>
        <v>-0.20341639871382633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20">
        <v>77.26</v>
      </c>
      <c r="E30" s="29">
        <f>'[1]сырье'!N89</f>
        <v>75.35</v>
      </c>
      <c r="F30" s="30" t="str">
        <f>'[1]сырье'!K89</f>
        <v>75,520</v>
      </c>
      <c r="G30" s="21">
        <f t="shared" si="10"/>
        <v>0.002256138022561416</v>
      </c>
      <c r="H30" s="21">
        <f t="shared" si="8"/>
        <v>-0.022521356458711006</v>
      </c>
      <c r="I30" s="21">
        <f t="shared" si="9"/>
        <v>-0.21692243882206552</v>
      </c>
      <c r="J30" s="21">
        <f t="shared" si="11"/>
        <v>-0.47280977312390926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20">
        <v>19.75</v>
      </c>
      <c r="E31" s="29">
        <f>'[1]проблемные показатели'!J28</f>
        <v>19.34</v>
      </c>
      <c r="F31" s="30">
        <f>'[1]проблемные показатели'!J23</f>
        <v>19.21</v>
      </c>
      <c r="G31" s="21">
        <f t="shared" si="10"/>
        <v>-0.006721820062047468</v>
      </c>
      <c r="H31" s="21">
        <f t="shared" si="8"/>
        <v>-0.027341772151898702</v>
      </c>
      <c r="I31" s="21">
        <f t="shared" si="9"/>
        <v>-0.17518248175182471</v>
      </c>
      <c r="J31" s="21">
        <f t="shared" si="11"/>
        <v>-0.3947700063011972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20">
        <v>799.75</v>
      </c>
      <c r="E32" s="29">
        <f>'[1]сырье'!N88</f>
        <v>790.75</v>
      </c>
      <c r="F32" s="30" t="str">
        <f>'[1]сырье'!K88</f>
        <v>794,750</v>
      </c>
      <c r="G32" s="21">
        <f t="shared" si="10"/>
        <v>0.005058488776477965</v>
      </c>
      <c r="H32" s="21">
        <f t="shared" si="8"/>
        <v>-0.006251953735542326</v>
      </c>
      <c r="I32" s="21">
        <f t="shared" si="9"/>
        <v>0.21894171779141103</v>
      </c>
      <c r="J32" s="21">
        <f>IF(ISERROR(F32/B32-1),"н/д",F32/B32-1)</f>
        <v>0.30930807248764425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2">
        <v>889.4</v>
      </c>
      <c r="E33" s="29">
        <f>'[1]проблемные показатели'!G26</f>
        <v>867.6</v>
      </c>
      <c r="F33" s="30">
        <f>'[1]проблемные показатели'!G21</f>
        <v>877.4556</v>
      </c>
      <c r="G33" s="21">
        <f t="shared" si="10"/>
        <v>0.01135961272475794</v>
      </c>
      <c r="H33" s="21">
        <f t="shared" si="8"/>
        <v>-0.013429727906453803</v>
      </c>
      <c r="I33" s="21">
        <f t="shared" si="9"/>
        <v>0.25709971346704874</v>
      </c>
      <c r="J33" s="21">
        <f>IF(ISERROR(F33/B33-1),"н/д",F33/B33-1)</f>
        <v>0.14662311705464126</v>
      </c>
      <c r="K33" s="13"/>
    </row>
    <row r="34" spans="1:14" ht="36" customHeight="1">
      <c r="A34" s="28" t="s">
        <v>43</v>
      </c>
      <c r="B34" s="28"/>
      <c r="C34" s="28"/>
      <c r="D34" s="33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4" t="s">
        <v>13</v>
      </c>
      <c r="B35" s="35">
        <f>B4</f>
        <v>40544</v>
      </c>
      <c r="C35" s="35">
        <f>C4</f>
        <v>40909</v>
      </c>
      <c r="D35" s="35">
        <f>D4</f>
        <v>41153</v>
      </c>
      <c r="E35" s="14">
        <f>IF(J35=2,F35-3,F35-1)</f>
        <v>41157</v>
      </c>
      <c r="F35" s="35">
        <f>I1</f>
        <v>41158</v>
      </c>
      <c r="G35" s="36"/>
      <c r="H35" s="37"/>
      <c r="I35" s="36"/>
      <c r="J35" s="38">
        <f>WEEKDAY(F35)</f>
        <v>5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719.5</v>
      </c>
      <c r="E37" s="19">
        <f>'[1]ост. ср-тв на кс'!AZ5</f>
        <v>697.6</v>
      </c>
      <c r="F37" s="19">
        <f>'[1]ост. ср-тв на кс'!AY5</f>
        <v>514.6</v>
      </c>
      <c r="G37" s="21">
        <f t="shared" si="12"/>
        <v>-0.26232798165137616</v>
      </c>
      <c r="H37" s="21">
        <f aca="true" t="shared" si="13" ref="H37:H42">IF(ISERROR(F37/D37-1),"н/д",F37/D37-1)</f>
        <v>-0.28478109798471163</v>
      </c>
      <c r="I37" s="21">
        <f aca="true" t="shared" si="14" ref="I37:I42">IF(ISERROR(F37/C37-1),"н/д",F37/C37-1)</f>
        <v>-0.47564703484817605</v>
      </c>
      <c r="J37" s="21">
        <f aca="true" t="shared" si="15" ref="J37:J42">IF(ISERROR(F37/B37-1),"н/д",F37/B37-1)</f>
        <v>-0.4715547340316286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514</v>
      </c>
      <c r="E38" s="19">
        <f>'[1]ост. ср-тв на кс'!BB5</f>
        <v>508.3</v>
      </c>
      <c r="F38" s="19">
        <f>'[1]ост. ср-тв на кс'!BA5</f>
        <v>334.6</v>
      </c>
      <c r="G38" s="21">
        <f t="shared" si="12"/>
        <v>-0.3417273263820578</v>
      </c>
      <c r="H38" s="21">
        <f t="shared" si="13"/>
        <v>-0.3490272373540856</v>
      </c>
      <c r="I38" s="21">
        <f t="shared" si="14"/>
        <v>-0.5450713800135962</v>
      </c>
      <c r="J38" s="21">
        <f t="shared" si="15"/>
        <v>-0.47612337560670115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6.68</v>
      </c>
      <c r="E39" s="29">
        <f>'[1]mibid-mibor'!C8</f>
        <v>6.5</v>
      </c>
      <c r="F39" s="29">
        <f>'[1]mibid-mibor'!D8</f>
        <v>6.5</v>
      </c>
      <c r="G39" s="21">
        <f t="shared" si="12"/>
        <v>0</v>
      </c>
      <c r="H39" s="21">
        <f t="shared" si="13"/>
        <v>-0.026946107784431073</v>
      </c>
      <c r="I39" s="21">
        <f t="shared" si="14"/>
        <v>0.023622047244094446</v>
      </c>
      <c r="J39" s="21">
        <f t="shared" si="15"/>
        <v>-0.0714285714285714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7.5</v>
      </c>
      <c r="E40" s="29">
        <f>'[1]mibid-mibor'!E8</f>
        <v>7.45</v>
      </c>
      <c r="F40" s="29">
        <f>'[1]mibid-mibor'!F8</f>
        <v>7.45</v>
      </c>
      <c r="G40" s="21">
        <f t="shared" si="12"/>
        <v>0</v>
      </c>
      <c r="H40" s="21">
        <f t="shared" si="13"/>
        <v>-0.006666666666666599</v>
      </c>
      <c r="I40" s="21">
        <f t="shared" si="14"/>
        <v>0.008119079837618504</v>
      </c>
      <c r="J40" s="21">
        <f t="shared" si="15"/>
        <v>0.6090712742980562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32.31754097543965</v>
      </c>
      <c r="E41" s="29">
        <f>'[1]МакроDelay'!L7</f>
        <v>32.1995</v>
      </c>
      <c r="F41" s="29">
        <f>'[1]МакроDelay'!Q7</f>
        <v>32.4608</v>
      </c>
      <c r="G41" s="21">
        <f t="shared" si="12"/>
        <v>0.008115032842124892</v>
      </c>
      <c r="H41" s="21">
        <f>IF(ISERROR(F41/D41-1),"н/д",F41/D41-1)</f>
        <v>0.004432856592313961</v>
      </c>
      <c r="I41" s="21">
        <f t="shared" si="14"/>
        <v>0.008219947604390931</v>
      </c>
      <c r="J41" s="21">
        <f t="shared" si="15"/>
        <v>0.05666666666666664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39.7323382189851</v>
      </c>
      <c r="E42" s="29">
        <f>'[1]МакроDelay'!L9</f>
        <v>40.6197</v>
      </c>
      <c r="F42" s="29">
        <f>'[1]МакроDelay'!Q9</f>
        <v>40.6669</v>
      </c>
      <c r="G42" s="21">
        <f t="shared" si="12"/>
        <v>0.0011619977498602552</v>
      </c>
      <c r="H42" s="21">
        <f t="shared" si="13"/>
        <v>0.02352143928363981</v>
      </c>
      <c r="I42" s="21">
        <f t="shared" si="14"/>
        <v>-0.024102554791445296</v>
      </c>
      <c r="J42" s="21">
        <f t="shared" si="15"/>
        <v>0.02203820055290273</v>
      </c>
      <c r="K42" s="13"/>
    </row>
    <row r="43" spans="1:11" ht="18.75">
      <c r="A43" s="39" t="s">
        <v>51</v>
      </c>
      <c r="B43" s="40">
        <v>40544</v>
      </c>
      <c r="C43" s="40">
        <v>40909</v>
      </c>
      <c r="D43" s="40">
        <f>'[1]ЗВР-cbr'!D6</f>
        <v>41124</v>
      </c>
      <c r="E43" s="40">
        <f>'[1]ЗВР-cbr'!D4</f>
        <v>41138</v>
      </c>
      <c r="F43" s="40">
        <f>'[1]ЗВР-cbr'!D3</f>
        <v>41145</v>
      </c>
      <c r="G43" s="41"/>
      <c r="H43" s="41"/>
      <c r="I43" s="41"/>
      <c r="J43" s="41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'[1]ЗВР-cbr'!L6</f>
        <v>507,4</v>
      </c>
      <c r="E44" s="19" t="str">
        <f>'[1]ЗВР-cbr'!L4</f>
        <v>507,9</v>
      </c>
      <c r="F44" s="19" t="str">
        <f>'[1]ЗВР-cbr'!L3</f>
        <v>514,8</v>
      </c>
      <c r="G44" s="21">
        <f>IF(ISERROR(F44/E44-1),"н/д",F44/E44-1)</f>
        <v>0.01358535144713513</v>
      </c>
      <c r="H44" s="21"/>
      <c r="I44" s="21">
        <f>IF(ISERROR(F44/C44-1),"н/д",F44/C44-1)</f>
        <v>0.033734939759036076</v>
      </c>
      <c r="J44" s="21">
        <f>IF(ISERROR(F44/B44-1),"н/д",F44/B44-1)</f>
        <v>0.17614804660726513</v>
      </c>
      <c r="K44" s="13"/>
    </row>
    <row r="45" spans="1:11" ht="18.75">
      <c r="A45" s="42"/>
      <c r="B45" s="40">
        <v>40544</v>
      </c>
      <c r="C45" s="40">
        <v>40909</v>
      </c>
      <c r="D45" s="40">
        <v>41148</v>
      </c>
      <c r="E45" s="40">
        <v>41148</v>
      </c>
      <c r="F45" s="40">
        <v>41155</v>
      </c>
      <c r="G45" s="43"/>
      <c r="H45" s="41"/>
      <c r="I45" s="41"/>
      <c r="J45" s="41"/>
      <c r="K45" s="13"/>
    </row>
    <row r="46" spans="1:11" ht="56.25">
      <c r="A46" s="18" t="s">
        <v>53</v>
      </c>
      <c r="B46" s="19">
        <v>8.8</v>
      </c>
      <c r="C46" s="19">
        <v>6.1</v>
      </c>
      <c r="D46" s="44">
        <v>4.7</v>
      </c>
      <c r="E46" s="44">
        <v>4.7</v>
      </c>
      <c r="F46" s="44">
        <v>4.8</v>
      </c>
      <c r="G46" s="21">
        <f>IF(ISERROR(F46-E46),"н/д",F46-E46)/100</f>
        <v>0.0009999999999999966</v>
      </c>
      <c r="H46" s="21">
        <f>IF(ISERROR(F46-D46),"н/д",F46-D46)/100</f>
        <v>0.0009999999999999966</v>
      </c>
      <c r="I46" s="21"/>
      <c r="J46" s="21"/>
      <c r="K46" s="45"/>
    </row>
    <row r="47" spans="1:11" ht="18.75">
      <c r="A47" s="39" t="s">
        <v>54</v>
      </c>
      <c r="B47" s="46" t="s">
        <v>55</v>
      </c>
      <c r="C47" s="46" t="s">
        <v>56</v>
      </c>
      <c r="D47" s="46">
        <f>'[1]M2'!P24</f>
        <v>41041</v>
      </c>
      <c r="E47" s="46">
        <f>'[1]M2'!P23</f>
        <v>41071</v>
      </c>
      <c r="F47" s="46">
        <f>'[1]M2'!P22</f>
        <v>41102</v>
      </c>
      <c r="G47" s="47"/>
      <c r="H47" s="41"/>
      <c r="I47" s="48"/>
      <c r="J47" s="48"/>
      <c r="K47" s="45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24450.1</v>
      </c>
      <c r="E48" s="19">
        <f>'[1]M2'!Q23</f>
        <v>24764</v>
      </c>
      <c r="F48" s="19">
        <f>'[1]M2'!Q22</f>
        <v>24646.4</v>
      </c>
      <c r="G48" s="21"/>
      <c r="H48" s="21">
        <f>IF(ISERROR(F48/D48-1),"н/д",F48/D48-1)</f>
        <v>0.008028597020053097</v>
      </c>
      <c r="I48" s="21">
        <f>IF(ISERROR(F48/C48-1),"н/д",F48/C48-1)</f>
        <v>0.04090312063147494</v>
      </c>
      <c r="J48" s="21">
        <f>IF(ISERROR(F48/B48-1),"н/д",F48/B48-1)</f>
        <v>0.23158720561266044</v>
      </c>
      <c r="K48" s="8"/>
    </row>
    <row r="49" spans="1:11" ht="75">
      <c r="A49" s="18" t="s">
        <v>58</v>
      </c>
      <c r="B49" s="19">
        <v>104.7</v>
      </c>
      <c r="C49" s="19">
        <f>'[1]ПромПр-во'!B37</f>
        <v>103.1</v>
      </c>
      <c r="D49" s="19">
        <f>'[1]ПромПр-во'!B34</f>
        <v>103.7</v>
      </c>
      <c r="E49" s="19">
        <f>'[1]ПромПр-во'!B35</f>
        <v>101.9</v>
      </c>
      <c r="F49" s="19">
        <f>'[1]ПромПр-во'!B38</f>
        <v>103.4</v>
      </c>
      <c r="G49" s="21"/>
      <c r="H49" s="21"/>
      <c r="I49" s="21"/>
      <c r="J49" s="21"/>
      <c r="K49" s="8"/>
    </row>
    <row r="50" spans="1:11" ht="18.75">
      <c r="A50" s="39"/>
      <c r="B50" s="46">
        <v>40544</v>
      </c>
      <c r="C50" s="46">
        <v>40909</v>
      </c>
      <c r="D50" s="46">
        <v>41061</v>
      </c>
      <c r="E50" s="46">
        <v>41091</v>
      </c>
      <c r="F50" s="46">
        <v>41122</v>
      </c>
      <c r="G50" s="40"/>
      <c r="H50" s="41"/>
      <c r="I50" s="41"/>
      <c r="J50" s="41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41.639</v>
      </c>
      <c r="E51" s="19">
        <v>41.553</v>
      </c>
      <c r="F51" s="19">
        <v>41.323</v>
      </c>
      <c r="G51" s="21"/>
      <c r="H51" s="21">
        <f>IF(ISERROR(F51/E51-1),"н/д",F51/E51-1)</f>
        <v>-0.00553509975212374</v>
      </c>
      <c r="I51" s="21">
        <f>IF(ISERROR(F51/C51-1),"н/д",F51/C51-1)</f>
        <v>0.15422860558525642</v>
      </c>
      <c r="J51" s="21">
        <f>IF(ISERROR(F51/B51-1),"н/д",F51/B51-1)</f>
        <v>0.03418933901278631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4365.651</v>
      </c>
      <c r="E52" s="19">
        <v>4423.59</v>
      </c>
      <c r="F52" s="19">
        <v>4507.378</v>
      </c>
      <c r="G52" s="21"/>
      <c r="H52" s="21">
        <f>IF(ISERROR(F52/E52-1),"н/д",F52/E52-1)</f>
        <v>0.018941176736541943</v>
      </c>
      <c r="I52" s="21">
        <f>IF(ISERROR(F52/C52-1),"н/д",F52/C52-1)</f>
        <v>0.07560458011150306</v>
      </c>
      <c r="J52" s="21">
        <f>IF(ISERROR(F52/B52-1),"н/д",F52/B52-1)</f>
        <v>0.5329173797235198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6" t="s">
        <v>62</v>
      </c>
      <c r="C54" s="46" t="s">
        <v>63</v>
      </c>
      <c r="D54" s="46">
        <v>41030</v>
      </c>
      <c r="E54" s="46">
        <v>41061</v>
      </c>
      <c r="F54" s="46">
        <v>41091</v>
      </c>
      <c r="G54" s="49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1016,6</v>
      </c>
      <c r="E55" s="19" t="str">
        <f>'[1]Дох-Расх фед.б.'!J5</f>
        <v>1117,6</v>
      </c>
      <c r="F55" s="19" t="str">
        <f>'[1]Дох-Расх фед.б.'!J4</f>
        <v>1047,7</v>
      </c>
      <c r="G55" s="21">
        <f>IF(ISERROR(F55/E55-1),"н/д",F55/E55-1)</f>
        <v>-0.06254473872584099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836,2</v>
      </c>
      <c r="E56" s="19" t="str">
        <f>'[1]Дох-Расх фед.б.'!J29</f>
        <v>990,2</v>
      </c>
      <c r="F56" s="19" t="str">
        <f>'[1]Дох-Расх фед.б.'!J28</f>
        <v>1012,5</v>
      </c>
      <c r="G56" s="21">
        <f>IF(ISERROR(F56/E56-1),"н/д",F56/E56-1)</f>
        <v>0.022520702888305433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180.39999999999998</v>
      </c>
      <c r="E57" s="25">
        <f>E55-E56</f>
        <v>127.39999999999986</v>
      </c>
      <c r="F57" s="19">
        <f>F55-F56</f>
        <v>35.200000000000045</v>
      </c>
      <c r="G57" s="21"/>
      <c r="H57" s="21"/>
      <c r="I57" s="8"/>
      <c r="J57" s="13"/>
    </row>
    <row r="58" spans="1:10" ht="18.75">
      <c r="A58" s="6" t="s">
        <v>2</v>
      </c>
      <c r="B58" s="46" t="s">
        <v>62</v>
      </c>
      <c r="C58" s="46" t="s">
        <v>63</v>
      </c>
      <c r="D58" s="46">
        <v>41000</v>
      </c>
      <c r="E58" s="46">
        <v>41030</v>
      </c>
      <c r="F58" s="46">
        <v>41061</v>
      </c>
      <c r="G58" s="49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44">
        <v>400.42</v>
      </c>
      <c r="C59" s="44">
        <v>522</v>
      </c>
      <c r="D59" s="44">
        <v>48</v>
      </c>
      <c r="E59" s="44">
        <v>46</v>
      </c>
      <c r="F59" s="44">
        <v>40.796</v>
      </c>
      <c r="G59" s="21">
        <f>IF(ISERROR(F59/E59-1),"н/д",F59/E59-1)</f>
        <v>-0.11313043478260876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44">
        <v>248.74</v>
      </c>
      <c r="C60" s="44">
        <v>323.2</v>
      </c>
      <c r="D60" s="44">
        <v>28.5</v>
      </c>
      <c r="E60" s="44">
        <v>26.9</v>
      </c>
      <c r="F60" s="44">
        <v>26.797</v>
      </c>
      <c r="G60" s="21">
        <f>IF(ISERROR(F60/E60-1),"н/д",F60/E60-1)</f>
        <v>-0.0038289962825277524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4">
        <f>B59-B60</f>
        <v>151.68</v>
      </c>
      <c r="C61" s="44">
        <f>C59-C60</f>
        <v>198.8</v>
      </c>
      <c r="D61" s="44">
        <f>D59-D60</f>
        <v>19.5</v>
      </c>
      <c r="E61" s="44">
        <f>E59-E60</f>
        <v>19.1</v>
      </c>
      <c r="F61" s="44">
        <f>F59-F60</f>
        <v>13.998999999999999</v>
      </c>
      <c r="G61" s="21">
        <f>IF(ISERROR(F61/E61-1),"н/д",F61/E61-1)</f>
        <v>-0.2670680628272253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6" t="s">
        <v>62</v>
      </c>
      <c r="C62" s="46" t="s">
        <v>63</v>
      </c>
      <c r="D62" s="46" t="s">
        <v>72</v>
      </c>
      <c r="E62" s="46" t="s">
        <v>73</v>
      </c>
      <c r="F62" s="46" t="s">
        <v>74</v>
      </c>
      <c r="G62" s="49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-36.876</v>
      </c>
      <c r="E63" s="19">
        <v>-34.6</v>
      </c>
      <c r="F63" s="19">
        <v>-4.2</v>
      </c>
      <c r="G63" s="21">
        <f>IF(ISERROR(F63/E63-1),"н/д",F63/E63-1)</f>
        <v>-0.8786127167630058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6" t="s">
        <v>62</v>
      </c>
      <c r="C64" s="46" t="s">
        <v>63</v>
      </c>
      <c r="D64" s="46">
        <v>41030</v>
      </c>
      <c r="E64" s="46">
        <v>41061</v>
      </c>
      <c r="F64" s="46">
        <v>41091</v>
      </c>
      <c r="G64" s="49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11853.489</v>
      </c>
      <c r="D65" s="19">
        <v>12237.837</v>
      </c>
      <c r="E65" s="19">
        <v>12497.626</v>
      </c>
      <c r="F65" s="19">
        <v>12809.349</v>
      </c>
      <c r="G65" s="21">
        <f>IF(ISERROR(F65/E65-1),"н/д",F65/E65-1)</f>
        <v>0.024942577094241747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2"/>
      <c r="H69" s="22"/>
      <c r="I69" s="22"/>
      <c r="J69" s="22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6"/>
      <c r="B74" s="56"/>
      <c r="C74" s="57"/>
      <c r="D74" s="57"/>
      <c r="E74" s="57"/>
      <c r="F74" s="54"/>
      <c r="G74" s="10"/>
      <c r="H74" s="10"/>
      <c r="I74" s="10"/>
      <c r="J74" s="10"/>
    </row>
    <row r="75" spans="1:10" s="8" customFormat="1" ht="15.75">
      <c r="A75" s="56"/>
      <c r="B75" s="56"/>
      <c r="C75" s="58"/>
      <c r="D75" s="57"/>
      <c r="E75" s="57"/>
      <c r="F75" s="57"/>
      <c r="G75" s="10"/>
      <c r="H75" s="10"/>
      <c r="I75" s="10"/>
      <c r="J75" s="10"/>
    </row>
    <row r="76" spans="1:10" s="8" customFormat="1" ht="15.75">
      <c r="A76" s="56"/>
      <c r="B76" s="56"/>
      <c r="C76" s="58"/>
      <c r="D76" s="57"/>
      <c r="E76" s="57"/>
      <c r="F76" s="57"/>
      <c r="G76" s="10"/>
      <c r="H76" s="10"/>
      <c r="I76" s="10"/>
      <c r="J76" s="10"/>
    </row>
    <row r="77" spans="1:10" s="8" customFormat="1" ht="15.75">
      <c r="A77" s="56"/>
      <c r="B77" s="56"/>
      <c r="C77" s="58"/>
      <c r="D77" s="57"/>
      <c r="E77" s="57"/>
      <c r="F77" s="57"/>
      <c r="G77" s="10"/>
      <c r="H77" s="10"/>
      <c r="I77" s="10"/>
      <c r="J77" s="10"/>
    </row>
    <row r="78" spans="1:10" s="8" customFormat="1" ht="15.75">
      <c r="A78" s="56"/>
      <c r="B78" s="56"/>
      <c r="C78" s="58"/>
      <c r="D78" s="57"/>
      <c r="E78" s="57"/>
      <c r="F78" s="57"/>
      <c r="G78" s="10"/>
      <c r="H78" s="10"/>
      <c r="I78" s="10"/>
      <c r="J78" s="10"/>
    </row>
    <row r="79" spans="1:10" s="8" customFormat="1" ht="15.75">
      <c r="A79" s="56"/>
      <c r="B79" s="56"/>
      <c r="C79" s="58"/>
      <c r="D79" s="57"/>
      <c r="E79" s="57"/>
      <c r="F79" s="57"/>
      <c r="G79" s="10"/>
      <c r="H79" s="10"/>
      <c r="I79" s="10"/>
      <c r="J79" s="10"/>
    </row>
    <row r="80" spans="1:10" s="8" customFormat="1" ht="15.75">
      <c r="A80" s="56"/>
      <c r="B80" s="56"/>
      <c r="C80" s="58"/>
      <c r="D80" s="57"/>
      <c r="E80" s="57"/>
      <c r="F80" s="57"/>
      <c r="G80" s="10"/>
      <c r="H80" s="10"/>
      <c r="I80" s="10"/>
      <c r="J80" s="10"/>
    </row>
    <row r="81" spans="1:10" s="8" customFormat="1" ht="15.75">
      <c r="A81" s="56"/>
      <c r="B81" s="56"/>
      <c r="C81" s="58"/>
      <c r="D81" s="57"/>
      <c r="E81" s="57"/>
      <c r="F81" s="57"/>
      <c r="G81" s="10"/>
      <c r="H81" s="10"/>
      <c r="I81" s="10"/>
      <c r="J81" s="10"/>
    </row>
    <row r="82" spans="1:10" s="8" customFormat="1" ht="15.75">
      <c r="A82" s="56"/>
      <c r="B82" s="56"/>
      <c r="C82" s="58"/>
      <c r="D82" s="57"/>
      <c r="E82" s="57"/>
      <c r="F82" s="57"/>
      <c r="G82" s="10"/>
      <c r="H82" s="10"/>
      <c r="I82" s="10"/>
      <c r="J82" s="10"/>
    </row>
    <row r="83" spans="1:10" s="8" customFormat="1" ht="15.75">
      <c r="A83" s="56"/>
      <c r="B83" s="56"/>
      <c r="C83" s="58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6"/>
      <c r="B84" s="56"/>
      <c r="C84" s="58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6"/>
      <c r="B85" s="56"/>
      <c r="C85" s="58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6"/>
      <c r="B86" s="56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6"/>
      <c r="B87" s="56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6"/>
      <c r="B88" s="56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6"/>
      <c r="B89" s="56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6"/>
      <c r="B90" s="56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6"/>
      <c r="B91" s="56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6"/>
      <c r="B92" s="56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6"/>
      <c r="B93" s="56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6"/>
      <c r="B94" s="56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6"/>
      <c r="B95" s="56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6"/>
      <c r="B96" s="56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6"/>
      <c r="B97" s="56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6"/>
      <c r="B98" s="56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6"/>
      <c r="B99" s="56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6"/>
      <c r="B100" s="56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6"/>
      <c r="B101" s="56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6"/>
      <c r="B102" s="56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6"/>
      <c r="B103" s="56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6"/>
      <c r="B104" s="56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6"/>
      <c r="B105" s="56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6"/>
      <c r="B106" s="56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6"/>
      <c r="B107" s="56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6"/>
      <c r="B108" s="56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6"/>
      <c r="B109" s="56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6"/>
      <c r="B110" s="56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6"/>
      <c r="B111" s="56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6"/>
      <c r="B112" s="56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6"/>
      <c r="B113" s="56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6"/>
      <c r="B114" s="56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6"/>
      <c r="B115" s="56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6"/>
      <c r="B116" s="56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6"/>
      <c r="B117" s="56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6"/>
      <c r="B118" s="56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6"/>
      <c r="B119" s="56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6"/>
      <c r="B120" s="56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6"/>
      <c r="B121" s="56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6"/>
      <c r="B122" s="56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6"/>
      <c r="B123" s="56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6"/>
      <c r="B124" s="56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6"/>
      <c r="B125" s="56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6"/>
      <c r="B126" s="56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6"/>
      <c r="B127" s="56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6"/>
      <c r="B128" s="56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6"/>
      <c r="B129" s="56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6"/>
      <c r="B130" s="56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6"/>
      <c r="B131" s="56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6"/>
      <c r="B132" s="56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6"/>
      <c r="B133" s="56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6"/>
      <c r="B134" s="56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6"/>
      <c r="B135" s="56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6"/>
      <c r="B136" s="56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6"/>
      <c r="B137" s="56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6"/>
      <c r="B138" s="56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6"/>
      <c r="B139" s="56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6"/>
      <c r="B140" s="56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6"/>
      <c r="B141" s="56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6"/>
      <c r="B142" s="56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6"/>
      <c r="B143" s="56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6"/>
      <c r="B144" s="56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6"/>
      <c r="B145" s="56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6"/>
      <c r="B146" s="56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6"/>
      <c r="B147" s="56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6"/>
      <c r="B148" s="56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6"/>
      <c r="B149" s="56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6"/>
      <c r="B150" s="56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6"/>
      <c r="B151" s="56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6"/>
      <c r="B152" s="56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6"/>
      <c r="B153" s="56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6"/>
      <c r="B154" s="56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6"/>
      <c r="B155" s="56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6"/>
      <c r="B156" s="56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6"/>
      <c r="B157" s="56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6"/>
      <c r="B158" s="56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6"/>
      <c r="B159" s="56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6"/>
      <c r="B160" s="56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6"/>
      <c r="B161" s="56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6"/>
      <c r="B162" s="56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6"/>
      <c r="B163" s="56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6"/>
      <c r="B164" s="56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6"/>
      <c r="B165" s="56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6"/>
      <c r="B166" s="56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6"/>
      <c r="B167" s="56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6"/>
      <c r="B168" s="56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6"/>
      <c r="B169" s="56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6"/>
      <c r="B170" s="56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6"/>
      <c r="B171" s="56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2012-09-06T09:12:14Z</dcterms:created>
  <dcterms:modified xsi:type="dcterms:W3CDTF">2012-09-06T09:12:51Z</dcterms:modified>
  <cp:category/>
  <cp:version/>
  <cp:contentType/>
  <cp:contentStatus/>
</cp:coreProperties>
</file>